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ocuments\2020\personal\"/>
    </mc:Choice>
  </mc:AlternateContent>
  <xr:revisionPtr revIDLastSave="0" documentId="8_{53BD6300-7414-4A31-9EAF-B366F0F701BA}" xr6:coauthVersionLast="47" xr6:coauthVersionMax="47" xr10:uidLastSave="{00000000-0000-0000-0000-000000000000}"/>
  <bookViews>
    <workbookView xWindow="-108" yWindow="-108" windowWidth="23256" windowHeight="12720" xr2:uid="{BEEB86C0-BF4B-44C3-A5BC-474AE074C4AC}"/>
  </bookViews>
  <sheets>
    <sheet name="Backpacking" sheetId="1" r:id="rId1"/>
    <sheet name="Travel-camping" sheetId="5" r:id="rId2"/>
    <sheet name="Planning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Q12" i="1"/>
  <c r="Q13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11" i="1"/>
  <c r="O17" i="1"/>
  <c r="P17" i="1" s="1"/>
  <c r="O18" i="1"/>
  <c r="P18" i="1" s="1"/>
  <c r="O19" i="1"/>
  <c r="P19" i="1" s="1"/>
  <c r="O23" i="1"/>
  <c r="P23" i="1" s="1"/>
  <c r="L59" i="1"/>
  <c r="M59" i="1" s="1"/>
  <c r="L141" i="5"/>
  <c r="M141" i="5" s="1"/>
  <c r="L140" i="5"/>
  <c r="M140" i="5" s="1"/>
  <c r="L139" i="5"/>
  <c r="M139" i="5" s="1"/>
  <c r="L138" i="5"/>
  <c r="M138" i="5" s="1"/>
  <c r="L137" i="5"/>
  <c r="M137" i="5" s="1"/>
  <c r="L136" i="5"/>
  <c r="M136" i="5" s="1"/>
  <c r="L135" i="5"/>
  <c r="M135" i="5" s="1"/>
  <c r="L134" i="5"/>
  <c r="M134" i="5" s="1"/>
  <c r="L133" i="5"/>
  <c r="M133" i="5" s="1"/>
  <c r="L132" i="5"/>
  <c r="M132" i="5" s="1"/>
  <c r="L131" i="5"/>
  <c r="M131" i="5" s="1"/>
  <c r="L130" i="5"/>
  <c r="M130" i="5" s="1"/>
  <c r="L129" i="5"/>
  <c r="M129" i="5" s="1"/>
  <c r="L128" i="5"/>
  <c r="M128" i="5" s="1"/>
  <c r="L127" i="5"/>
  <c r="M127" i="5" s="1"/>
  <c r="L126" i="5"/>
  <c r="M126" i="5" s="1"/>
  <c r="L125" i="5"/>
  <c r="M125" i="5" s="1"/>
  <c r="L124" i="5"/>
  <c r="M124" i="5" s="1"/>
  <c r="L123" i="5"/>
  <c r="M123" i="5" s="1"/>
  <c r="L122" i="5"/>
  <c r="M122" i="5" s="1"/>
  <c r="L121" i="5"/>
  <c r="M121" i="5" s="1"/>
  <c r="M120" i="5"/>
  <c r="L120" i="5"/>
  <c r="L119" i="5"/>
  <c r="M119" i="5" s="1"/>
  <c r="L118" i="5"/>
  <c r="M118" i="5" s="1"/>
  <c r="L117" i="5"/>
  <c r="M117" i="5" s="1"/>
  <c r="L116" i="5"/>
  <c r="M116" i="5" s="1"/>
  <c r="L115" i="5"/>
  <c r="M115" i="5" s="1"/>
  <c r="L114" i="5"/>
  <c r="M114" i="5" s="1"/>
  <c r="L113" i="5"/>
  <c r="M113" i="5" s="1"/>
  <c r="M112" i="5"/>
  <c r="L112" i="5"/>
  <c r="L111" i="5"/>
  <c r="M111" i="5" s="1"/>
  <c r="L110" i="5"/>
  <c r="M110" i="5" s="1"/>
  <c r="L109" i="5"/>
  <c r="L108" i="5"/>
  <c r="M108" i="5" s="1"/>
  <c r="L104" i="5"/>
  <c r="M104" i="5" s="1"/>
  <c r="L103" i="5"/>
  <c r="M103" i="5" s="1"/>
  <c r="L102" i="5"/>
  <c r="M102" i="5" s="1"/>
  <c r="L101" i="5"/>
  <c r="M101" i="5" s="1"/>
  <c r="L100" i="5"/>
  <c r="M100" i="5" s="1"/>
  <c r="L99" i="5"/>
  <c r="M99" i="5" s="1"/>
  <c r="M98" i="5"/>
  <c r="L98" i="5"/>
  <c r="L97" i="5"/>
  <c r="M97" i="5" s="1"/>
  <c r="L96" i="5"/>
  <c r="M96" i="5" s="1"/>
  <c r="M95" i="5"/>
  <c r="L95" i="5"/>
  <c r="M94" i="5"/>
  <c r="L94" i="5"/>
  <c r="L93" i="5"/>
  <c r="M93" i="5" s="1"/>
  <c r="L89" i="5"/>
  <c r="M89" i="5" s="1"/>
  <c r="M88" i="5"/>
  <c r="L88" i="5"/>
  <c r="L87" i="5"/>
  <c r="M87" i="5" s="1"/>
  <c r="L86" i="5"/>
  <c r="M86" i="5" s="1"/>
  <c r="L85" i="5"/>
  <c r="M85" i="5" s="1"/>
  <c r="L83" i="5"/>
  <c r="M83" i="5" s="1"/>
  <c r="L82" i="5"/>
  <c r="M82" i="5" s="1"/>
  <c r="L81" i="5"/>
  <c r="M81" i="5" s="1"/>
  <c r="M80" i="5"/>
  <c r="L80" i="5"/>
  <c r="L79" i="5"/>
  <c r="M79" i="5" s="1"/>
  <c r="L78" i="5"/>
  <c r="M78" i="5" s="1"/>
  <c r="L77" i="5"/>
  <c r="M77" i="5" s="1"/>
  <c r="L76" i="5"/>
  <c r="M76" i="5" s="1"/>
  <c r="M75" i="5"/>
  <c r="L75" i="5"/>
  <c r="L74" i="5"/>
  <c r="M74" i="5" s="1"/>
  <c r="L73" i="5"/>
  <c r="M73" i="5" s="1"/>
  <c r="L72" i="5"/>
  <c r="M72" i="5" s="1"/>
  <c r="M71" i="5"/>
  <c r="L71" i="5"/>
  <c r="L70" i="5"/>
  <c r="M70" i="5" s="1"/>
  <c r="L69" i="5"/>
  <c r="M69" i="5" s="1"/>
  <c r="L68" i="5"/>
  <c r="M68" i="5" s="1"/>
  <c r="L67" i="5"/>
  <c r="M67" i="5" s="1"/>
  <c r="L66" i="5"/>
  <c r="M66" i="5" s="1"/>
  <c r="L65" i="5"/>
  <c r="M65" i="5" s="1"/>
  <c r="L64" i="5"/>
  <c r="M64" i="5" s="1"/>
  <c r="M63" i="5"/>
  <c r="L63" i="5"/>
  <c r="L62" i="5"/>
  <c r="M62" i="5" s="1"/>
  <c r="L61" i="5"/>
  <c r="M61" i="5" s="1"/>
  <c r="L60" i="5"/>
  <c r="M59" i="5"/>
  <c r="L59" i="5"/>
  <c r="L58" i="5"/>
  <c r="M58" i="5" s="1"/>
  <c r="L54" i="5"/>
  <c r="M54" i="5" s="1"/>
  <c r="M53" i="5"/>
  <c r="L53" i="5"/>
  <c r="L51" i="5"/>
  <c r="M51" i="5" s="1"/>
  <c r="L49" i="5"/>
  <c r="M49" i="5" s="1"/>
  <c r="L48" i="5"/>
  <c r="M48" i="5" s="1"/>
  <c r="M47" i="5"/>
  <c r="L47" i="5"/>
  <c r="L46" i="5"/>
  <c r="M46" i="5" s="1"/>
  <c r="L45" i="5"/>
  <c r="M45" i="5" s="1"/>
  <c r="M44" i="5"/>
  <c r="L44" i="5"/>
  <c r="L43" i="5"/>
  <c r="M43" i="5" s="1"/>
  <c r="L42" i="5"/>
  <c r="M42" i="5" s="1"/>
  <c r="L40" i="5"/>
  <c r="M40" i="5" s="1"/>
  <c r="L36" i="5"/>
  <c r="M36" i="5" s="1"/>
  <c r="J35" i="5"/>
  <c r="L35" i="5" s="1"/>
  <c r="M35" i="5" s="1"/>
  <c r="J34" i="5"/>
  <c r="L34" i="5" s="1"/>
  <c r="M34" i="5" s="1"/>
  <c r="J33" i="5"/>
  <c r="L33" i="5" s="1"/>
  <c r="M33" i="5" s="1"/>
  <c r="J32" i="5"/>
  <c r="L32" i="5" s="1"/>
  <c r="M32" i="5" s="1"/>
  <c r="L31" i="5"/>
  <c r="M31" i="5" s="1"/>
  <c r="J31" i="5"/>
  <c r="J30" i="5"/>
  <c r="L30" i="5" s="1"/>
  <c r="M30" i="5" s="1"/>
  <c r="J29" i="5"/>
  <c r="L29" i="5" s="1"/>
  <c r="M29" i="5" s="1"/>
  <c r="L28" i="5"/>
  <c r="M28" i="5" s="1"/>
  <c r="J28" i="5"/>
  <c r="J27" i="5"/>
  <c r="L27" i="5" s="1"/>
  <c r="M27" i="5" s="1"/>
  <c r="L26" i="5"/>
  <c r="M26" i="5" s="1"/>
  <c r="J26" i="5"/>
  <c r="J25" i="5"/>
  <c r="L25" i="5" s="1"/>
  <c r="M25" i="5" s="1"/>
  <c r="J24" i="5"/>
  <c r="L24" i="5" s="1"/>
  <c r="M24" i="5" s="1"/>
  <c r="J23" i="5"/>
  <c r="L23" i="5" s="1"/>
  <c r="M23" i="5" s="1"/>
  <c r="J21" i="5"/>
  <c r="L21" i="5" s="1"/>
  <c r="M21" i="5" s="1"/>
  <c r="J20" i="5"/>
  <c r="L20" i="5" s="1"/>
  <c r="M20" i="5" s="1"/>
  <c r="L19" i="5"/>
  <c r="M19" i="5" s="1"/>
  <c r="J19" i="5"/>
  <c r="L17" i="5"/>
  <c r="M17" i="5" s="1"/>
  <c r="L16" i="5"/>
  <c r="M16" i="5" s="1"/>
  <c r="M15" i="5"/>
  <c r="L15" i="5"/>
  <c r="J15" i="5"/>
  <c r="J14" i="5"/>
  <c r="L14" i="5" s="1"/>
  <c r="M14" i="5" s="1"/>
  <c r="J13" i="5"/>
  <c r="L13" i="5" s="1"/>
  <c r="M13" i="5" s="1"/>
  <c r="L12" i="5"/>
  <c r="M12" i="5" s="1"/>
  <c r="J12" i="5"/>
  <c r="J11" i="5"/>
  <c r="L11" i="5" s="1"/>
  <c r="M11" i="5" s="1"/>
  <c r="C4" i="5"/>
  <c r="C2" i="5"/>
  <c r="L90" i="5" l="1"/>
  <c r="M90" i="5" s="1"/>
  <c r="L37" i="5"/>
  <c r="M60" i="5"/>
  <c r="L142" i="5"/>
  <c r="M142" i="5" s="1"/>
  <c r="M109" i="5"/>
  <c r="L55" i="5"/>
  <c r="M55" i="5" s="1"/>
  <c r="L105" i="5"/>
  <c r="M105" i="5" s="1"/>
  <c r="L123" i="1"/>
  <c r="M123" i="1" s="1"/>
  <c r="L122" i="1"/>
  <c r="M122" i="1" s="1"/>
  <c r="L68" i="1"/>
  <c r="M68" i="1" s="1"/>
  <c r="L18" i="1"/>
  <c r="M18" i="1" s="1"/>
  <c r="L144" i="5" l="1"/>
  <c r="M37" i="5"/>
  <c r="L63" i="1"/>
  <c r="M63" i="1" s="1"/>
  <c r="M144" i="5" l="1"/>
  <c r="L54" i="1"/>
  <c r="M54" i="1" s="1"/>
  <c r="L53" i="1"/>
  <c r="M53" i="1" s="1"/>
  <c r="L124" i="1" l="1"/>
  <c r="M124" i="1" s="1"/>
  <c r="L125" i="1" l="1"/>
  <c r="M125" i="1" s="1"/>
  <c r="L126" i="1"/>
  <c r="M126" i="1" s="1"/>
  <c r="L61" i="1"/>
  <c r="M61" i="1" s="1"/>
  <c r="L137" i="1" l="1"/>
  <c r="M137" i="1" s="1"/>
  <c r="L128" i="1"/>
  <c r="M128" i="1" s="1"/>
  <c r="L116" i="1"/>
  <c r="M116" i="1" s="1"/>
  <c r="L129" i="1"/>
  <c r="M129" i="1" s="1"/>
  <c r="L115" i="1"/>
  <c r="M115" i="1" s="1"/>
  <c r="L120" i="1"/>
  <c r="M120" i="1" s="1"/>
  <c r="L121" i="1"/>
  <c r="M121" i="1" s="1"/>
  <c r="L127" i="1"/>
  <c r="M127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17" i="1"/>
  <c r="M117" i="1" s="1"/>
  <c r="L118" i="1"/>
  <c r="M118" i="1" s="1"/>
  <c r="L119" i="1"/>
  <c r="M119" i="1" s="1"/>
  <c r="L112" i="1"/>
  <c r="M112" i="1" s="1"/>
  <c r="L113" i="1"/>
  <c r="M113" i="1" s="1"/>
  <c r="L114" i="1"/>
  <c r="M114" i="1" s="1"/>
  <c r="L111" i="1"/>
  <c r="M111" i="1" s="1"/>
  <c r="L83" i="1"/>
  <c r="M83" i="1" s="1"/>
  <c r="L82" i="1"/>
  <c r="M82" i="1" s="1"/>
  <c r="L145" i="1" l="1"/>
  <c r="M145" i="1" s="1"/>
  <c r="L72" i="1"/>
  <c r="M72" i="1" s="1"/>
  <c r="L71" i="1"/>
  <c r="M71" i="1" s="1"/>
  <c r="L70" i="1"/>
  <c r="M70" i="1" s="1"/>
  <c r="L69" i="1"/>
  <c r="M69" i="1" s="1"/>
  <c r="L103" i="1"/>
  <c r="M103" i="1" s="1"/>
  <c r="L95" i="1"/>
  <c r="M95" i="1" s="1"/>
  <c r="L60" i="1"/>
  <c r="M60" i="1" s="1"/>
  <c r="L90" i="1" l="1"/>
  <c r="M90" i="1" s="1"/>
  <c r="L89" i="1"/>
  <c r="M89" i="1" s="1"/>
  <c r="L62" i="1"/>
  <c r="M62" i="1" s="1"/>
  <c r="L87" i="1"/>
  <c r="M87" i="1" s="1"/>
  <c r="L86" i="1"/>
  <c r="M86" i="1" s="1"/>
  <c r="L88" i="1"/>
  <c r="M88" i="1" s="1"/>
  <c r="L73" i="1"/>
  <c r="M73" i="1" s="1"/>
  <c r="L64" i="1"/>
  <c r="M64" i="1" s="1"/>
  <c r="L65" i="1"/>
  <c r="M65" i="1" s="1"/>
  <c r="L66" i="1"/>
  <c r="M66" i="1" s="1"/>
  <c r="L67" i="1"/>
  <c r="M67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4" i="1"/>
  <c r="M84" i="1" s="1"/>
  <c r="L58" i="1"/>
  <c r="M58" i="1" s="1"/>
  <c r="L91" i="1" l="1"/>
  <c r="M91" i="1" s="1"/>
  <c r="L102" i="1"/>
  <c r="M102" i="1" s="1"/>
  <c r="L104" i="1"/>
  <c r="M104" i="1" s="1"/>
  <c r="L100" i="1"/>
  <c r="M100" i="1" s="1"/>
  <c r="L96" i="1"/>
  <c r="M96" i="1" s="1"/>
  <c r="L98" i="1"/>
  <c r="M98" i="1" s="1"/>
  <c r="L99" i="1"/>
  <c r="M99" i="1" s="1"/>
  <c r="L105" i="1"/>
  <c r="M105" i="1" s="1"/>
  <c r="L106" i="1"/>
  <c r="M106" i="1" s="1"/>
  <c r="L107" i="1"/>
  <c r="M107" i="1" s="1"/>
  <c r="L94" i="1"/>
  <c r="M94" i="1" s="1"/>
  <c r="L49" i="1"/>
  <c r="M49" i="1" s="1"/>
  <c r="L48" i="1"/>
  <c r="L51" i="1"/>
  <c r="M51" i="1" s="1"/>
  <c r="L47" i="1"/>
  <c r="M47" i="1" s="1"/>
  <c r="L42" i="1"/>
  <c r="M42" i="1" s="1"/>
  <c r="L43" i="1"/>
  <c r="M43" i="1" s="1"/>
  <c r="L44" i="1"/>
  <c r="M44" i="1" s="1"/>
  <c r="L45" i="1"/>
  <c r="M45" i="1" s="1"/>
  <c r="L46" i="1"/>
  <c r="M46" i="1" s="1"/>
  <c r="L41" i="1"/>
  <c r="L55" i="1" l="1"/>
  <c r="M55" i="1" s="1"/>
  <c r="M41" i="1"/>
  <c r="L108" i="1"/>
  <c r="M48" i="1"/>
  <c r="M108" i="1" l="1"/>
  <c r="L37" i="1" l="1"/>
  <c r="M37" i="1" s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2" i="1"/>
  <c r="J21" i="1"/>
  <c r="J20" i="1"/>
  <c r="J11" i="1"/>
  <c r="M17" i="1"/>
  <c r="J15" i="1"/>
  <c r="J16" i="1"/>
  <c r="J13" i="1"/>
  <c r="J12" i="1"/>
  <c r="L12" i="1" l="1"/>
  <c r="M12" i="1" s="1"/>
  <c r="O12" i="1"/>
  <c r="P12" i="1" s="1"/>
  <c r="L22" i="1"/>
  <c r="M22" i="1" s="1"/>
  <c r="O22" i="1"/>
  <c r="P22" i="1" s="1"/>
  <c r="L31" i="1"/>
  <c r="M31" i="1" s="1"/>
  <c r="O31" i="1"/>
  <c r="P31" i="1" s="1"/>
  <c r="L13" i="1"/>
  <c r="M13" i="1" s="1"/>
  <c r="O13" i="1"/>
  <c r="P13" i="1" s="1"/>
  <c r="L24" i="1"/>
  <c r="M24" i="1" s="1"/>
  <c r="O24" i="1"/>
  <c r="P24" i="1" s="1"/>
  <c r="L32" i="1"/>
  <c r="M32" i="1" s="1"/>
  <c r="O32" i="1"/>
  <c r="P32" i="1" s="1"/>
  <c r="L35" i="1"/>
  <c r="M35" i="1" s="1"/>
  <c r="O35" i="1"/>
  <c r="P35" i="1" s="1"/>
  <c r="L21" i="1"/>
  <c r="M21" i="1" s="1"/>
  <c r="O21" i="1"/>
  <c r="P21" i="1" s="1"/>
  <c r="L25" i="1"/>
  <c r="M25" i="1" s="1"/>
  <c r="O25" i="1"/>
  <c r="P25" i="1" s="1"/>
  <c r="L27" i="1"/>
  <c r="M27" i="1" s="1"/>
  <c r="O27" i="1"/>
  <c r="P27" i="1" s="1"/>
  <c r="L11" i="1"/>
  <c r="M11" i="1" s="1"/>
  <c r="O11" i="1"/>
  <c r="L28" i="1"/>
  <c r="M28" i="1" s="1"/>
  <c r="O28" i="1"/>
  <c r="P28" i="1" s="1"/>
  <c r="L36" i="1"/>
  <c r="M36" i="1" s="1"/>
  <c r="O36" i="1"/>
  <c r="P36" i="1" s="1"/>
  <c r="L30" i="1"/>
  <c r="M30" i="1" s="1"/>
  <c r="O30" i="1"/>
  <c r="P30" i="1" s="1"/>
  <c r="L16" i="1"/>
  <c r="M16" i="1" s="1"/>
  <c r="O16" i="1"/>
  <c r="P16" i="1" s="1"/>
  <c r="L33" i="1"/>
  <c r="M33" i="1" s="1"/>
  <c r="O33" i="1"/>
  <c r="P33" i="1" s="1"/>
  <c r="L15" i="1"/>
  <c r="M15" i="1" s="1"/>
  <c r="O15" i="1"/>
  <c r="P15" i="1" s="1"/>
  <c r="L26" i="1"/>
  <c r="M26" i="1" s="1"/>
  <c r="O26" i="1"/>
  <c r="P26" i="1" s="1"/>
  <c r="L34" i="1"/>
  <c r="M34" i="1" s="1"/>
  <c r="O34" i="1"/>
  <c r="P34" i="1" s="1"/>
  <c r="L20" i="1"/>
  <c r="M20" i="1" s="1"/>
  <c r="O20" i="1"/>
  <c r="P20" i="1" s="1"/>
  <c r="L29" i="1"/>
  <c r="M29" i="1" s="1"/>
  <c r="O29" i="1"/>
  <c r="P29" i="1" s="1"/>
  <c r="L38" i="1" l="1"/>
  <c r="L147" i="1" s="1"/>
  <c r="F18" i="2" s="1"/>
  <c r="H18" i="2" s="1"/>
  <c r="O37" i="1"/>
  <c r="P11" i="1"/>
  <c r="C2" i="1"/>
  <c r="C4" i="1"/>
  <c r="M38" i="1" l="1"/>
  <c r="M147" i="1"/>
  <c r="Q37" i="1"/>
  <c r="P3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8402927-7C26-491B-B57E-7B9C60E946FB}" keepAlive="1" name="Query - Backpacking" description="Connection to the 'Backpacking' query in the workbook." type="5" refreshedVersion="6" background="1" saveData="1">
    <dbPr connection="Provider=Microsoft.Mashup.OleDb.1;Data Source=$Workbook$;Location=Backpacking;Extended Properties=&quot;&quot;" command="SELECT * FROM [Backpacking]"/>
  </connection>
</connections>
</file>

<file path=xl/sharedStrings.xml><?xml version="1.0" encoding="utf-8"?>
<sst xmlns="http://schemas.openxmlformats.org/spreadsheetml/2006/main" count="557" uniqueCount="191">
  <si>
    <t>Days =</t>
  </si>
  <si>
    <t>Weeks =</t>
  </si>
  <si>
    <t>Months =</t>
  </si>
  <si>
    <t>Class</t>
  </si>
  <si>
    <t>Food</t>
  </si>
  <si>
    <t>Meal</t>
  </si>
  <si>
    <t>Sub-class</t>
  </si>
  <si>
    <t>Breakfast</t>
  </si>
  <si>
    <t>Granola</t>
  </si>
  <si>
    <t>lb</t>
  </si>
  <si>
    <t>Teas, drinks</t>
  </si>
  <si>
    <t>Milk powder</t>
  </si>
  <si>
    <t>Sugar</t>
  </si>
  <si>
    <t>Coffee</t>
  </si>
  <si>
    <t>oz</t>
  </si>
  <si>
    <t>Trail</t>
  </si>
  <si>
    <t>Sesame sticks</t>
  </si>
  <si>
    <t>Dried fruit</t>
  </si>
  <si>
    <t>Nuts</t>
  </si>
  <si>
    <t>Dinner</t>
  </si>
  <si>
    <t>Beans</t>
  </si>
  <si>
    <t>Ramen</t>
  </si>
  <si>
    <t>Broths</t>
  </si>
  <si>
    <t>Jerky</t>
  </si>
  <si>
    <t>Turmeric</t>
  </si>
  <si>
    <t>Jalapenos</t>
  </si>
  <si>
    <t>Garlic, packets</t>
  </si>
  <si>
    <t>Onion, thumb dia</t>
  </si>
  <si>
    <t>Spices</t>
  </si>
  <si>
    <t>Salt</t>
  </si>
  <si>
    <t>Veg oil</t>
  </si>
  <si>
    <t>Fruit bars</t>
  </si>
  <si>
    <t>Rice, instant</t>
  </si>
  <si>
    <t>Food, total</t>
  </si>
  <si>
    <t>Stuff sacks</t>
  </si>
  <si>
    <t>Utensils</t>
  </si>
  <si>
    <t>Heat shield</t>
  </si>
  <si>
    <t>Pot, titanium</t>
  </si>
  <si>
    <t>Pot, stainless, 0.50 gal</t>
  </si>
  <si>
    <t>Pot, stainless, 0.25 gal</t>
  </si>
  <si>
    <t>Cooking...</t>
  </si>
  <si>
    <t>Fuel</t>
  </si>
  <si>
    <t>Cooking… total</t>
  </si>
  <si>
    <t>Binoculars</t>
  </si>
  <si>
    <t>Shoes, ankle high</t>
  </si>
  <si>
    <t>Shoes, running</t>
  </si>
  <si>
    <t>Sneakers</t>
  </si>
  <si>
    <t>Sandals</t>
  </si>
  <si>
    <t>Insect netting</t>
  </si>
  <si>
    <t>Pouch-misc items</t>
  </si>
  <si>
    <t>Albuterol</t>
  </si>
  <si>
    <t>Maps, paper</t>
  </si>
  <si>
    <t>Simple manual</t>
  </si>
  <si>
    <t>Camera</t>
  </si>
  <si>
    <t>Phone</t>
  </si>
  <si>
    <t>Plastic bags</t>
  </si>
  <si>
    <t>Camping</t>
  </si>
  <si>
    <t>Air mattress</t>
  </si>
  <si>
    <t>Bivvy</t>
  </si>
  <si>
    <t>Tarp 9'x9'</t>
  </si>
  <si>
    <t>Tarp 8'x8'</t>
  </si>
  <si>
    <t>Rope, straps</t>
  </si>
  <si>
    <t>Med sack</t>
  </si>
  <si>
    <t>Toilet</t>
  </si>
  <si>
    <t>Hiking, total</t>
  </si>
  <si>
    <t>Camping, total</t>
  </si>
  <si>
    <t>Trip length</t>
  </si>
  <si>
    <t>oz/unit</t>
  </si>
  <si>
    <t>/week</t>
  </si>
  <si>
    <t>/month</t>
  </si>
  <si>
    <t>/trip</t>
  </si>
  <si>
    <t>unit</t>
  </si>
  <si>
    <t>cup</t>
  </si>
  <si>
    <t>units/day</t>
  </si>
  <si>
    <t>oz (total)</t>
  </si>
  <si>
    <t>fist</t>
  </si>
  <si>
    <t>weeks</t>
  </si>
  <si>
    <t>packet</t>
  </si>
  <si>
    <t>bar</t>
  </si>
  <si>
    <t>jalapeno</t>
  </si>
  <si>
    <t>onion</t>
  </si>
  <si>
    <t>sack</t>
  </si>
  <si>
    <t>item(s)</t>
  </si>
  <si>
    <t>fl oz</t>
  </si>
  <si>
    <t>Fuel bottle, 1 l tr/ 33oz</t>
  </si>
  <si>
    <t>Fuel bottle, 591 ml / 20oz</t>
  </si>
  <si>
    <t>Fuel bottle, 325 ml / 11oz</t>
  </si>
  <si>
    <t>items(s)</t>
  </si>
  <si>
    <t>include in pack weight, 0 = no</t>
  </si>
  <si>
    <t>Count</t>
  </si>
  <si>
    <t>1=take, 0=no</t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</si>
  <si>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filter straw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</si>
  <si>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for platypus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</si>
  <si>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for nalgene</t>
    </r>
  </si>
  <si>
    <r>
      <t>64 oz Platypus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bladder</t>
    </r>
  </si>
  <si>
    <r>
      <t>32 oz Nalgene 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bottle</t>
    </r>
  </si>
  <si>
    <t>Ground sheet (separate)</t>
  </si>
  <si>
    <t>Hiking, travel</t>
  </si>
  <si>
    <t>Backpack, Osprey, Ejos</t>
  </si>
  <si>
    <t>Backpack, Osprey, Argon 85M</t>
  </si>
  <si>
    <t>Tent (Nemo, Elite 1p) + footprint</t>
  </si>
  <si>
    <t>Tent (Sierra Designs, Flashlight)</t>
  </si>
  <si>
    <t>Sleeping bag, Western Mntnring</t>
  </si>
  <si>
    <t>Sleeping bag, Marmot</t>
  </si>
  <si>
    <t>Trekking poles, Leki</t>
  </si>
  <si>
    <t>MSR Snowshoes</t>
  </si>
  <si>
    <t>… MSR Snowshoe extebsuibs</t>
  </si>
  <si>
    <t>Skis and poles</t>
  </si>
  <si>
    <t>Crampons</t>
  </si>
  <si>
    <t>Clothes</t>
  </si>
  <si>
    <t>Batteries</t>
  </si>
  <si>
    <t>Watch</t>
  </si>
  <si>
    <t>Cards, check, cash, key</t>
  </si>
  <si>
    <t>include in pk wt, 0=no</t>
  </si>
  <si>
    <t>Red wind wall jacket, Marmot</t>
  </si>
  <si>
    <t>Blk wind wall jacket, N Face</t>
  </si>
  <si>
    <t>Blk lined jacket, N Face</t>
  </si>
  <si>
    <t>Rain jacket, Columbia</t>
  </si>
  <si>
    <t>Jeans</t>
  </si>
  <si>
    <t>Mid wt cap z-neck</t>
  </si>
  <si>
    <t>Intermediate sox</t>
  </si>
  <si>
    <t>Mid wt cap u'wear</t>
  </si>
  <si>
    <t>Collared shirt</t>
  </si>
  <si>
    <t>* summer, general</t>
  </si>
  <si>
    <t>Lite cap shirt*</t>
  </si>
  <si>
    <t>Lite cap shirt, tee / long sleeve*</t>
  </si>
  <si>
    <t>Cap shirt, grey, hooded*</t>
  </si>
  <si>
    <t>Steel grey warm shirt*</t>
  </si>
  <si>
    <t>Rain jacket, Marmot*</t>
  </si>
  <si>
    <t>Lite cap long u'wear*</t>
  </si>
  <si>
    <t>Short u'wear*</t>
  </si>
  <si>
    <t>Shorts*</t>
  </si>
  <si>
    <t>Hiking pants*</t>
  </si>
  <si>
    <t>Belt*</t>
  </si>
  <si>
    <t>Rain pants*</t>
  </si>
  <si>
    <t>Heavy socks*</t>
  </si>
  <si>
    <t>Lite sox*</t>
  </si>
  <si>
    <t>Bandana*</t>
  </si>
  <si>
    <t>MSR Towel*</t>
  </si>
  <si>
    <t>Stuff sack*</t>
  </si>
  <si>
    <t>… sack liner*</t>
  </si>
  <si>
    <t>… sack straps*</t>
  </si>
  <si>
    <t>Clothes, total</t>
  </si>
  <si>
    <t>Lite cap long u'wear, spare*</t>
  </si>
  <si>
    <t>Heavy socks*, wear on travel</t>
  </si>
  <si>
    <t>Total pack</t>
  </si>
  <si>
    <t>Olive Jansport daypack</t>
  </si>
  <si>
    <t>Hat</t>
  </si>
  <si>
    <t>Sun-visor*</t>
  </si>
  <si>
    <t>Gloves, lite</t>
  </si>
  <si>
    <t>MSR Pocket Rocket (get?)</t>
  </si>
  <si>
    <t>MSR 16 oz cannister-ask at Ad-Edge</t>
  </si>
  <si>
    <t>Stove-MSR Dragonfly</t>
  </si>
  <si>
    <t>Rifle, .30-06</t>
  </si>
  <si>
    <t>Vitamins, meds, xtra ibuprofen</t>
  </si>
  <si>
    <t>Condensed milk</t>
  </si>
  <si>
    <t>can</t>
  </si>
  <si>
    <t>Shoes, dress</t>
  </si>
  <si>
    <t>Travel-camping material is in a blue font</t>
  </si>
  <si>
    <t>Down jacket, blue</t>
  </si>
  <si>
    <t>Dress jacket</t>
  </si>
  <si>
    <t>5 tbsp</t>
  </si>
  <si>
    <t>Get</t>
  </si>
  <si>
    <t>Total pack weight for backpacking and travel =</t>
  </si>
  <si>
    <t>Planning and preparation</t>
  </si>
  <si>
    <t>hiking list</t>
  </si>
  <si>
    <t>hiking list-long</t>
  </si>
  <si>
    <t>(html)</t>
  </si>
  <si>
    <t>Main</t>
  </si>
  <si>
    <r>
      <t>plan</t>
    </r>
    <r>
      <rPr>
        <sz val="11"/>
        <color theme="1"/>
        <rFont val="Calibri"/>
        <family val="2"/>
        <scheme val="minor"/>
      </rPr>
      <t>-</t>
    </r>
    <r>
      <rPr>
        <u/>
        <sz val="11"/>
        <color theme="1"/>
        <rFont val="Calibri"/>
        <family val="2"/>
        <scheme val="minor"/>
      </rPr>
      <t>prep</t>
    </r>
    <r>
      <rPr>
        <sz val="11"/>
        <color theme="1"/>
        <rFont val="Calibri"/>
        <family val="2"/>
        <scheme val="minor"/>
      </rPr>
      <t xml:space="preserve"> aim-what-where-itinerary-travel &gt; tickets, permits, hikes, </t>
    </r>
    <r>
      <rPr>
        <sz val="11"/>
        <color rgb="FF4472C4"/>
        <rFont val="Calibri"/>
        <family val="2"/>
        <scheme val="minor"/>
      </rPr>
      <t>air</t>
    </r>
    <r>
      <rPr>
        <sz val="11"/>
        <color theme="1"/>
        <rFont val="Calibri"/>
        <family val="2"/>
        <scheme val="minor"/>
      </rPr>
      <t>-</t>
    </r>
    <r>
      <rPr>
        <sz val="11"/>
        <color rgb="FF4472C4"/>
        <rFont val="Calibri"/>
        <family val="2"/>
        <scheme val="minor"/>
      </rPr>
      <t>forest</t>
    </r>
    <r>
      <rPr>
        <sz val="11"/>
        <color theme="1"/>
        <rFont val="Calibri"/>
        <family val="2"/>
        <scheme val="minor"/>
      </rPr>
      <t xml:space="preserve"> conditions </t>
    </r>
  </si>
  <si>
    <r>
      <t>trial</t>
    </r>
    <r>
      <rPr>
        <sz val="11"/>
        <color theme="1"/>
        <rFont val="Calibri"/>
        <family val="2"/>
        <scheme val="minor"/>
      </rPr>
      <t xml:space="preserve"> pack + hike-with-old-pack </t>
    </r>
  </si>
  <si>
    <r>
      <t>last min</t>
    </r>
    <r>
      <rPr>
        <sz val="11"/>
        <color theme="1"/>
        <rFont val="Calibri"/>
        <family val="2"/>
        <scheme val="minor"/>
      </rPr>
      <t xml:space="preserve"> mail home, feet, fresh items</t>
    </r>
  </si>
  <si>
    <t>hiking gear and supplies</t>
  </si>
  <si>
    <t>town and camping supplies</t>
  </si>
  <si>
    <t>short sleeve t-shirt</t>
  </si>
  <si>
    <t>lite z-neck shirt</t>
  </si>
  <si>
    <t>Cross-country skis and poles</t>
  </si>
  <si>
    <t>light stove</t>
  </si>
  <si>
    <t>MSR Pocket Rocket Deluxe (get?)</t>
  </si>
  <si>
    <t>Pack Cover, Osprey, Large</t>
  </si>
  <si>
    <t>Veg oil (~240 cal/oz)</t>
  </si>
  <si>
    <t>Nuts (Peanuts, Cashews ~160 cal/oz)</t>
  </si>
  <si>
    <t>Granola (~116 cal/oz)</t>
  </si>
  <si>
    <t>Sugar (~110 cal/oz)</t>
  </si>
  <si>
    <t>cal/day</t>
  </si>
  <si>
    <t>cal/oz</t>
  </si>
  <si>
    <t>cal/week</t>
  </si>
  <si>
    <t>cal/lb</t>
  </si>
  <si>
    <t>Coffee, freeze dried, consider</t>
  </si>
  <si>
    <t>Bivvy - OR</t>
  </si>
  <si>
    <t>Footprint - MSR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</si>
</sst>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4472C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2" fillId="0" borderId="0" xfId="1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0" fontId="5" fillId="0" borderId="0" xfId="0" applyFont="1"/>
    <xf numFmtId="0" fontId="0" fillId="0" borderId="0" xfId="0" applyFont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iking%20list.html" TargetMode="External"/><Relationship Id="rId2" Type="http://schemas.openxmlformats.org/officeDocument/2006/relationships/hyperlink" Target="hiking%20list-long.docm" TargetMode="External"/><Relationship Id="rId1" Type="http://schemas.openxmlformats.org/officeDocument/2006/relationships/hyperlink" Target="hiking%20list.doc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iking%20list-lo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2CD50-5683-4B9C-94A9-9C1615FC8256}">
  <dimension ref="A1:Q147"/>
  <sheetViews>
    <sheetView tabSelected="1" topLeftCell="A84" zoomScaleNormal="70" workbookViewId="0">
      <selection activeCell="C101" sqref="C101"/>
    </sheetView>
  </sheetViews>
  <sheetFormatPr defaultRowHeight="14.4" x14ac:dyDescent="0.3"/>
  <cols>
    <col min="1" max="1" width="12.88671875" customWidth="1"/>
    <col min="2" max="2" width="11.44140625" customWidth="1"/>
    <col min="3" max="3" width="30.44140625" customWidth="1"/>
    <col min="4" max="4" width="14" customWidth="1"/>
    <col min="5" max="5" width="9.33203125" customWidth="1"/>
    <col min="6" max="6" width="7.88671875" customWidth="1"/>
    <col min="7" max="7" width="9.77734375" customWidth="1"/>
    <col min="8" max="8" width="8" customWidth="1"/>
    <col min="9" max="10" width="8.6640625" customWidth="1"/>
    <col min="11" max="11" width="7.5546875" customWidth="1"/>
    <col min="12" max="12" width="9" customWidth="1"/>
    <col min="13" max="13" width="7.5546875" customWidth="1"/>
  </cols>
  <sheetData>
    <row r="1" spans="1:17" x14ac:dyDescent="0.3">
      <c r="A1" t="s">
        <v>66</v>
      </c>
    </row>
    <row r="2" spans="1:17" x14ac:dyDescent="0.3">
      <c r="B2" s="1" t="s">
        <v>0</v>
      </c>
      <c r="C2" s="2">
        <f>C3*7</f>
        <v>7</v>
      </c>
      <c r="D2" s="2"/>
      <c r="E2" s="2"/>
      <c r="F2" s="2"/>
      <c r="G2" s="2"/>
    </row>
    <row r="3" spans="1:17" x14ac:dyDescent="0.3">
      <c r="B3" s="1" t="s">
        <v>1</v>
      </c>
      <c r="C3" s="2">
        <v>1</v>
      </c>
      <c r="D3" s="2"/>
      <c r="E3" s="2"/>
      <c r="F3" s="2"/>
      <c r="G3" s="2"/>
    </row>
    <row r="4" spans="1:17" x14ac:dyDescent="0.3">
      <c r="B4" s="1" t="s">
        <v>2</v>
      </c>
      <c r="C4" s="2">
        <f>C3/4.35</f>
        <v>0.22988505747126439</v>
      </c>
      <c r="D4" s="2"/>
      <c r="E4" s="2"/>
      <c r="F4" s="2"/>
      <c r="G4" s="2"/>
    </row>
    <row r="5" spans="1:17" x14ac:dyDescent="0.3">
      <c r="B5" s="1"/>
    </row>
    <row r="6" spans="1:17" s="10" customFormat="1" x14ac:dyDescent="0.3">
      <c r="A6" s="10" t="s">
        <v>158</v>
      </c>
      <c r="B6" s="11"/>
    </row>
    <row r="7" spans="1:17" x14ac:dyDescent="0.3">
      <c r="B7" s="1"/>
    </row>
    <row r="8" spans="1:17" x14ac:dyDescent="0.3">
      <c r="A8" t="s">
        <v>3</v>
      </c>
      <c r="B8" t="s">
        <v>6</v>
      </c>
      <c r="C8" s="1"/>
      <c r="D8" s="1"/>
      <c r="E8" s="1"/>
      <c r="F8" s="1"/>
      <c r="G8" s="1"/>
      <c r="H8" s="2"/>
      <c r="I8" s="2"/>
      <c r="J8" s="2"/>
      <c r="K8" s="2"/>
      <c r="L8" s="2"/>
      <c r="M8" s="2"/>
    </row>
    <row r="9" spans="1:17" x14ac:dyDescent="0.3">
      <c r="A9" t="s">
        <v>4</v>
      </c>
      <c r="B9" t="s">
        <v>5</v>
      </c>
      <c r="C9" s="1"/>
      <c r="D9" s="5" t="s">
        <v>90</v>
      </c>
      <c r="E9" s="4" t="s">
        <v>71</v>
      </c>
      <c r="F9" s="4" t="s">
        <v>67</v>
      </c>
      <c r="G9" s="4" t="s">
        <v>73</v>
      </c>
      <c r="H9" s="3" t="s">
        <v>68</v>
      </c>
      <c r="I9" s="3" t="s">
        <v>69</v>
      </c>
      <c r="J9" s="3" t="s">
        <v>76</v>
      </c>
      <c r="K9" s="3" t="s">
        <v>70</v>
      </c>
      <c r="L9" s="3" t="s">
        <v>74</v>
      </c>
      <c r="M9" s="3" t="s">
        <v>9</v>
      </c>
      <c r="N9" s="3" t="s">
        <v>185</v>
      </c>
      <c r="O9" s="3" t="s">
        <v>186</v>
      </c>
      <c r="P9" s="3" t="s">
        <v>184</v>
      </c>
      <c r="Q9" s="3" t="s">
        <v>187</v>
      </c>
    </row>
    <row r="10" spans="1:17" x14ac:dyDescent="0.3">
      <c r="B10" t="s">
        <v>7</v>
      </c>
      <c r="C10" s="1"/>
      <c r="D10" s="1"/>
      <c r="E10" s="4"/>
      <c r="F10" s="4"/>
      <c r="G10" s="4"/>
      <c r="H10" s="2"/>
      <c r="I10" s="2"/>
      <c r="J10" s="2"/>
      <c r="K10" s="2"/>
      <c r="L10" s="2"/>
      <c r="M10" s="2"/>
      <c r="N10" s="2"/>
      <c r="O10" s="2"/>
      <c r="P10" s="2"/>
    </row>
    <row r="11" spans="1:17" x14ac:dyDescent="0.3">
      <c r="C11" t="s">
        <v>182</v>
      </c>
      <c r="D11" s="2">
        <v>1</v>
      </c>
      <c r="E11" s="4" t="s">
        <v>72</v>
      </c>
      <c r="F11" s="7">
        <v>4</v>
      </c>
      <c r="G11" s="6"/>
      <c r="H11" s="2">
        <v>5</v>
      </c>
      <c r="I11" s="2"/>
      <c r="J11" s="2">
        <f>C3</f>
        <v>1</v>
      </c>
      <c r="K11" s="2"/>
      <c r="L11" s="2">
        <f>D11*F11*H11*J11</f>
        <v>20</v>
      </c>
      <c r="M11" s="2">
        <f>L11/16</f>
        <v>1.25</v>
      </c>
      <c r="N11" s="2">
        <v>116</v>
      </c>
      <c r="O11" s="2">
        <f>J11*H11*F11*N11</f>
        <v>2320</v>
      </c>
      <c r="P11" s="2">
        <f>O11/7</f>
        <v>331.42857142857144</v>
      </c>
      <c r="Q11">
        <f>N11*16</f>
        <v>1856</v>
      </c>
    </row>
    <row r="12" spans="1:17" x14ac:dyDescent="0.3">
      <c r="C12" t="s">
        <v>11</v>
      </c>
      <c r="D12" s="2">
        <v>1</v>
      </c>
      <c r="E12" s="4" t="s">
        <v>72</v>
      </c>
      <c r="F12" s="7">
        <v>6.5</v>
      </c>
      <c r="G12" s="6"/>
      <c r="H12" s="2">
        <v>1</v>
      </c>
      <c r="I12" s="2"/>
      <c r="J12" s="2">
        <f>C3</f>
        <v>1</v>
      </c>
      <c r="K12" s="2"/>
      <c r="L12" s="2">
        <f t="shared" ref="L12:L36" si="0">D12*F12*H12*J12</f>
        <v>6.5</v>
      </c>
      <c r="M12" s="2">
        <f t="shared" ref="M12:M15" si="1">L12/16</f>
        <v>0.40625</v>
      </c>
      <c r="N12" s="2">
        <v>100</v>
      </c>
      <c r="O12" s="2">
        <f t="shared" ref="O12:O36" si="2">J12*H12*F12*N12</f>
        <v>650</v>
      </c>
      <c r="P12" s="2">
        <f t="shared" ref="P12:P37" si="3">O12/7</f>
        <v>92.857142857142861</v>
      </c>
      <c r="Q12">
        <f t="shared" ref="Q12:Q36" si="4">N12*16</f>
        <v>1600</v>
      </c>
    </row>
    <row r="13" spans="1:17" x14ac:dyDescent="0.3">
      <c r="C13" t="s">
        <v>13</v>
      </c>
      <c r="D13" s="2">
        <v>1</v>
      </c>
      <c r="E13" s="4" t="s">
        <v>14</v>
      </c>
      <c r="F13" s="7">
        <v>1</v>
      </c>
      <c r="G13" s="6" t="s">
        <v>161</v>
      </c>
      <c r="H13" s="2">
        <v>10</v>
      </c>
      <c r="I13" s="2"/>
      <c r="J13" s="2">
        <f>C3</f>
        <v>1</v>
      </c>
      <c r="K13" s="2"/>
      <c r="L13" s="2">
        <f t="shared" si="0"/>
        <v>10</v>
      </c>
      <c r="M13" s="2">
        <f t="shared" si="1"/>
        <v>0.625</v>
      </c>
      <c r="N13" s="2"/>
      <c r="O13" s="2">
        <f t="shared" si="2"/>
        <v>0</v>
      </c>
      <c r="P13" s="2">
        <f t="shared" si="3"/>
        <v>0</v>
      </c>
      <c r="Q13">
        <f t="shared" si="4"/>
        <v>0</v>
      </c>
    </row>
    <row r="14" spans="1:17" x14ac:dyDescent="0.3">
      <c r="C14" t="s">
        <v>188</v>
      </c>
      <c r="D14" s="2"/>
      <c r="E14" s="4"/>
      <c r="F14" s="7"/>
      <c r="G14" s="6"/>
      <c r="H14" s="2"/>
      <c r="I14" s="2"/>
      <c r="J14" s="2"/>
      <c r="K14" s="2"/>
      <c r="L14" s="2"/>
      <c r="M14" s="2"/>
      <c r="N14" s="2"/>
      <c r="O14" s="2"/>
      <c r="P14" s="2"/>
    </row>
    <row r="15" spans="1:17" x14ac:dyDescent="0.3">
      <c r="C15" t="s">
        <v>183</v>
      </c>
      <c r="D15" s="2">
        <v>1</v>
      </c>
      <c r="E15" s="4" t="s">
        <v>14</v>
      </c>
      <c r="F15" s="7">
        <v>1</v>
      </c>
      <c r="G15" s="6"/>
      <c r="H15" s="2">
        <v>7</v>
      </c>
      <c r="I15" s="2"/>
      <c r="J15" s="2">
        <f>C3</f>
        <v>1</v>
      </c>
      <c r="K15" s="2"/>
      <c r="L15" s="2">
        <f t="shared" si="0"/>
        <v>7</v>
      </c>
      <c r="M15" s="2">
        <f t="shared" si="1"/>
        <v>0.4375</v>
      </c>
      <c r="N15" s="2">
        <v>110</v>
      </c>
      <c r="O15" s="2">
        <f t="shared" si="2"/>
        <v>770</v>
      </c>
      <c r="P15" s="2">
        <f t="shared" si="3"/>
        <v>110</v>
      </c>
      <c r="Q15">
        <f t="shared" si="4"/>
        <v>1760</v>
      </c>
    </row>
    <row r="16" spans="1:17" x14ac:dyDescent="0.3">
      <c r="C16" t="s">
        <v>154</v>
      </c>
      <c r="D16" s="2">
        <v>1</v>
      </c>
      <c r="E16" s="4" t="s">
        <v>14</v>
      </c>
      <c r="F16" s="7">
        <v>1</v>
      </c>
      <c r="G16" s="6"/>
      <c r="H16" s="2">
        <v>3.25</v>
      </c>
      <c r="I16" s="2"/>
      <c r="J16" s="2">
        <f>C3</f>
        <v>1</v>
      </c>
      <c r="K16" s="2"/>
      <c r="L16" s="2">
        <f t="shared" si="0"/>
        <v>3.25</v>
      </c>
      <c r="M16" s="2">
        <f>L16/16</f>
        <v>0.203125</v>
      </c>
      <c r="N16" s="2"/>
      <c r="O16" s="2">
        <f t="shared" si="2"/>
        <v>0</v>
      </c>
      <c r="P16" s="2">
        <f t="shared" si="3"/>
        <v>0</v>
      </c>
      <c r="Q16">
        <f t="shared" si="4"/>
        <v>0</v>
      </c>
    </row>
    <row r="17" spans="2:17" x14ac:dyDescent="0.3">
      <c r="C17" t="s">
        <v>10</v>
      </c>
      <c r="D17" s="2">
        <v>1</v>
      </c>
      <c r="E17" s="4" t="s">
        <v>14</v>
      </c>
      <c r="F17" s="7">
        <v>1</v>
      </c>
      <c r="G17" s="6"/>
      <c r="H17" s="2"/>
      <c r="I17" s="2"/>
      <c r="J17" s="2"/>
      <c r="K17" s="2">
        <v>1.5</v>
      </c>
      <c r="L17" s="2">
        <f>D17*F17*K17</f>
        <v>1.5</v>
      </c>
      <c r="M17" s="2">
        <f>L17/16</f>
        <v>9.375E-2</v>
      </c>
      <c r="N17" s="2"/>
      <c r="O17" s="2">
        <f t="shared" si="2"/>
        <v>0</v>
      </c>
      <c r="P17" s="2">
        <f t="shared" si="3"/>
        <v>0</v>
      </c>
      <c r="Q17">
        <f t="shared" si="4"/>
        <v>0</v>
      </c>
    </row>
    <row r="18" spans="2:17" s="10" customFormat="1" x14ac:dyDescent="0.3">
      <c r="C18" s="10" t="s">
        <v>155</v>
      </c>
      <c r="D18" s="12">
        <v>0</v>
      </c>
      <c r="E18" s="13" t="s">
        <v>156</v>
      </c>
      <c r="F18" s="14">
        <v>14</v>
      </c>
      <c r="G18" s="15"/>
      <c r="H18" s="12">
        <v>2</v>
      </c>
      <c r="I18" s="12"/>
      <c r="J18" s="12">
        <v>1</v>
      </c>
      <c r="K18" s="12"/>
      <c r="L18" s="12">
        <f t="shared" ref="L18" si="5">D18*F18*H18*J18</f>
        <v>0</v>
      </c>
      <c r="M18" s="12">
        <f t="shared" ref="M18" si="6">L18/16</f>
        <v>0</v>
      </c>
      <c r="N18" s="12"/>
      <c r="O18" s="2">
        <f t="shared" si="2"/>
        <v>0</v>
      </c>
      <c r="P18" s="2">
        <f t="shared" si="3"/>
        <v>0</v>
      </c>
      <c r="Q18">
        <f t="shared" si="4"/>
        <v>0</v>
      </c>
    </row>
    <row r="19" spans="2:17" x14ac:dyDescent="0.3">
      <c r="B19" t="s">
        <v>15</v>
      </c>
      <c r="E19" s="4"/>
      <c r="F19" s="8"/>
      <c r="G19" s="4"/>
      <c r="L19" s="2"/>
      <c r="M19" s="2"/>
      <c r="N19" s="2"/>
      <c r="O19" s="2">
        <f t="shared" si="2"/>
        <v>0</v>
      </c>
      <c r="P19" s="2">
        <f t="shared" si="3"/>
        <v>0</v>
      </c>
      <c r="Q19">
        <f t="shared" si="4"/>
        <v>0</v>
      </c>
    </row>
    <row r="20" spans="2:17" x14ac:dyDescent="0.3">
      <c r="C20" t="s">
        <v>16</v>
      </c>
      <c r="D20" s="2">
        <v>1</v>
      </c>
      <c r="E20" s="4" t="s">
        <v>75</v>
      </c>
      <c r="F20" s="7">
        <v>1.3333333333333299</v>
      </c>
      <c r="G20" s="4"/>
      <c r="H20" s="2">
        <v>4</v>
      </c>
      <c r="I20" s="2"/>
      <c r="J20" s="2">
        <f>C3</f>
        <v>1</v>
      </c>
      <c r="K20" s="2"/>
      <c r="L20" s="2">
        <f t="shared" si="0"/>
        <v>5.3333333333333197</v>
      </c>
      <c r="M20" s="2">
        <f t="shared" ref="M20:M22" si="7">L20/16</f>
        <v>0.33333333333333248</v>
      </c>
      <c r="N20" s="2">
        <v>155</v>
      </c>
      <c r="O20" s="2">
        <f t="shared" si="2"/>
        <v>826.66666666666458</v>
      </c>
      <c r="P20" s="2">
        <f t="shared" si="3"/>
        <v>118.0952380952378</v>
      </c>
      <c r="Q20">
        <f t="shared" si="4"/>
        <v>2480</v>
      </c>
    </row>
    <row r="21" spans="2:17" x14ac:dyDescent="0.3">
      <c r="C21" t="s">
        <v>181</v>
      </c>
      <c r="D21" s="2">
        <v>1</v>
      </c>
      <c r="E21" s="4" t="s">
        <v>75</v>
      </c>
      <c r="F21" s="7">
        <v>1.6666666666666701</v>
      </c>
      <c r="G21" s="4"/>
      <c r="H21" s="2">
        <v>4</v>
      </c>
      <c r="I21" s="2"/>
      <c r="J21" s="2">
        <f>C3</f>
        <v>1</v>
      </c>
      <c r="K21" s="2"/>
      <c r="L21" s="2">
        <f t="shared" si="0"/>
        <v>6.6666666666666803</v>
      </c>
      <c r="M21" s="2">
        <f t="shared" si="7"/>
        <v>0.41666666666666752</v>
      </c>
      <c r="N21" s="2">
        <v>160</v>
      </c>
      <c r="O21" s="2">
        <f t="shared" si="2"/>
        <v>1066.6666666666688</v>
      </c>
      <c r="P21" s="2">
        <f t="shared" si="3"/>
        <v>152.38095238095269</v>
      </c>
      <c r="Q21">
        <f t="shared" si="4"/>
        <v>2560</v>
      </c>
    </row>
    <row r="22" spans="2:17" x14ac:dyDescent="0.3">
      <c r="C22" t="s">
        <v>17</v>
      </c>
      <c r="D22" s="2">
        <v>1</v>
      </c>
      <c r="E22" s="4" t="s">
        <v>75</v>
      </c>
      <c r="F22" s="7">
        <v>2.1666666666666701</v>
      </c>
      <c r="G22" s="4"/>
      <c r="H22" s="2">
        <v>4</v>
      </c>
      <c r="I22" s="2"/>
      <c r="J22" s="2">
        <f>C3</f>
        <v>1</v>
      </c>
      <c r="K22" s="2"/>
      <c r="L22" s="2">
        <f t="shared" si="0"/>
        <v>8.6666666666666803</v>
      </c>
      <c r="M22" s="2">
        <f t="shared" si="7"/>
        <v>0.54166666666666752</v>
      </c>
      <c r="N22" s="2">
        <v>100</v>
      </c>
      <c r="O22" s="2">
        <f t="shared" si="2"/>
        <v>866.66666666666799</v>
      </c>
      <c r="P22" s="2">
        <f t="shared" si="3"/>
        <v>123.80952380952399</v>
      </c>
      <c r="Q22">
        <f t="shared" si="4"/>
        <v>1600</v>
      </c>
    </row>
    <row r="23" spans="2:17" x14ac:dyDescent="0.3">
      <c r="B23" t="s">
        <v>19</v>
      </c>
      <c r="E23" s="4"/>
      <c r="F23" s="8"/>
      <c r="G23" s="4"/>
      <c r="L23" s="2"/>
      <c r="N23" s="2"/>
      <c r="O23" s="2">
        <f t="shared" si="2"/>
        <v>0</v>
      </c>
      <c r="P23" s="2">
        <f t="shared" si="3"/>
        <v>0</v>
      </c>
      <c r="Q23">
        <f t="shared" si="4"/>
        <v>0</v>
      </c>
    </row>
    <row r="24" spans="2:17" x14ac:dyDescent="0.3">
      <c r="C24" t="s">
        <v>32</v>
      </c>
      <c r="D24" s="2">
        <v>1</v>
      </c>
      <c r="E24" s="4" t="s">
        <v>75</v>
      </c>
      <c r="F24" s="7">
        <v>1.3333333333333333</v>
      </c>
      <c r="G24" s="4"/>
      <c r="H24" s="2">
        <v>7</v>
      </c>
      <c r="I24" s="2"/>
      <c r="J24" s="2">
        <f>C3</f>
        <v>1</v>
      </c>
      <c r="K24" s="2"/>
      <c r="L24" s="2">
        <f t="shared" si="0"/>
        <v>9.3333333333333321</v>
      </c>
      <c r="M24" s="2">
        <f>L24/16</f>
        <v>0.58333333333333326</v>
      </c>
      <c r="N24" s="2">
        <v>115</v>
      </c>
      <c r="O24" s="2">
        <f t="shared" si="2"/>
        <v>1073.3333333333333</v>
      </c>
      <c r="P24" s="2">
        <f t="shared" si="3"/>
        <v>153.33333333333331</v>
      </c>
      <c r="Q24">
        <f t="shared" si="4"/>
        <v>1840</v>
      </c>
    </row>
    <row r="25" spans="2:17" x14ac:dyDescent="0.3">
      <c r="C25" t="s">
        <v>20</v>
      </c>
      <c r="D25" s="2">
        <v>1</v>
      </c>
      <c r="E25" s="4" t="s">
        <v>75</v>
      </c>
      <c r="F25" s="7">
        <v>1.6666666666666667</v>
      </c>
      <c r="G25" s="4"/>
      <c r="H25" s="2">
        <v>6</v>
      </c>
      <c r="I25" s="2"/>
      <c r="J25" s="2">
        <f>C3</f>
        <v>1</v>
      </c>
      <c r="K25" s="2"/>
      <c r="L25" s="2">
        <f t="shared" si="0"/>
        <v>10</v>
      </c>
      <c r="M25" s="2">
        <f t="shared" ref="M25:M37" si="8">L25/16</f>
        <v>0.625</v>
      </c>
      <c r="N25" s="2">
        <v>102</v>
      </c>
      <c r="O25" s="2">
        <f t="shared" si="2"/>
        <v>1020</v>
      </c>
      <c r="P25" s="2">
        <f t="shared" si="3"/>
        <v>145.71428571428572</v>
      </c>
      <c r="Q25">
        <f t="shared" si="4"/>
        <v>1632</v>
      </c>
    </row>
    <row r="26" spans="2:17" x14ac:dyDescent="0.3">
      <c r="C26" t="s">
        <v>21</v>
      </c>
      <c r="D26" s="2">
        <v>1</v>
      </c>
      <c r="E26" s="4" t="s">
        <v>77</v>
      </c>
      <c r="F26" s="7">
        <v>2.5</v>
      </c>
      <c r="G26" s="4"/>
      <c r="H26" s="2">
        <v>2</v>
      </c>
      <c r="I26" s="2"/>
      <c r="J26" s="2">
        <f>C3</f>
        <v>1</v>
      </c>
      <c r="K26" s="2"/>
      <c r="L26" s="2">
        <f t="shared" si="0"/>
        <v>5</v>
      </c>
      <c r="M26" s="2">
        <f t="shared" si="8"/>
        <v>0.3125</v>
      </c>
      <c r="N26" s="2">
        <v>102</v>
      </c>
      <c r="O26" s="2">
        <f t="shared" si="2"/>
        <v>510</v>
      </c>
      <c r="P26" s="2">
        <f t="shared" si="3"/>
        <v>72.857142857142861</v>
      </c>
      <c r="Q26">
        <f t="shared" si="4"/>
        <v>1632</v>
      </c>
    </row>
    <row r="27" spans="2:17" x14ac:dyDescent="0.3">
      <c r="C27" t="s">
        <v>22</v>
      </c>
      <c r="D27" s="2">
        <v>1</v>
      </c>
      <c r="E27" s="4" t="s">
        <v>77</v>
      </c>
      <c r="F27" s="7">
        <v>0.5</v>
      </c>
      <c r="G27" s="4"/>
      <c r="H27" s="2">
        <v>2</v>
      </c>
      <c r="I27" s="2"/>
      <c r="J27" s="2">
        <f>C3</f>
        <v>1</v>
      </c>
      <c r="K27" s="2"/>
      <c r="L27" s="2">
        <f t="shared" si="0"/>
        <v>1</v>
      </c>
      <c r="M27" s="2">
        <f t="shared" si="8"/>
        <v>6.25E-2</v>
      </c>
      <c r="N27" s="2">
        <v>70</v>
      </c>
      <c r="O27" s="2">
        <f t="shared" si="2"/>
        <v>70</v>
      </c>
      <c r="P27" s="2">
        <f t="shared" si="3"/>
        <v>10</v>
      </c>
      <c r="Q27">
        <f t="shared" si="4"/>
        <v>1120</v>
      </c>
    </row>
    <row r="28" spans="2:17" x14ac:dyDescent="0.3">
      <c r="C28" t="s">
        <v>23</v>
      </c>
      <c r="D28" s="2">
        <v>1</v>
      </c>
      <c r="E28" s="4" t="s">
        <v>77</v>
      </c>
      <c r="F28" s="7">
        <v>3</v>
      </c>
      <c r="G28" s="4"/>
      <c r="H28" s="2">
        <v>1</v>
      </c>
      <c r="I28" s="2"/>
      <c r="J28" s="2">
        <f>C3</f>
        <v>1</v>
      </c>
      <c r="K28" s="2"/>
      <c r="L28" s="2">
        <f t="shared" si="0"/>
        <v>3</v>
      </c>
      <c r="M28" s="2">
        <f t="shared" si="8"/>
        <v>0.1875</v>
      </c>
      <c r="N28" s="2">
        <v>116</v>
      </c>
      <c r="O28" s="2">
        <f t="shared" si="2"/>
        <v>348</v>
      </c>
      <c r="P28" s="2">
        <f t="shared" si="3"/>
        <v>49.714285714285715</v>
      </c>
      <c r="Q28">
        <f t="shared" si="4"/>
        <v>1856</v>
      </c>
    </row>
    <row r="29" spans="2:17" x14ac:dyDescent="0.3">
      <c r="C29" t="s">
        <v>31</v>
      </c>
      <c r="D29" s="2">
        <v>1</v>
      </c>
      <c r="E29" s="4" t="s">
        <v>78</v>
      </c>
      <c r="F29" s="7">
        <v>1.2</v>
      </c>
      <c r="G29" s="4"/>
      <c r="H29" s="2">
        <v>5</v>
      </c>
      <c r="I29" s="2"/>
      <c r="J29" s="2">
        <f>C3</f>
        <v>1</v>
      </c>
      <c r="K29" s="2"/>
      <c r="L29" s="2">
        <f t="shared" si="0"/>
        <v>6</v>
      </c>
      <c r="M29" s="2">
        <f t="shared" si="8"/>
        <v>0.375</v>
      </c>
      <c r="N29" s="2">
        <v>100</v>
      </c>
      <c r="O29" s="2">
        <f t="shared" si="2"/>
        <v>600</v>
      </c>
      <c r="P29" s="2">
        <f t="shared" si="3"/>
        <v>85.714285714285708</v>
      </c>
      <c r="Q29">
        <f t="shared" si="4"/>
        <v>1600</v>
      </c>
    </row>
    <row r="30" spans="2:17" x14ac:dyDescent="0.3">
      <c r="C30" t="s">
        <v>24</v>
      </c>
      <c r="D30" s="2">
        <v>1</v>
      </c>
      <c r="E30" s="4" t="s">
        <v>14</v>
      </c>
      <c r="F30" s="7">
        <v>1</v>
      </c>
      <c r="G30" s="4"/>
      <c r="H30" s="2">
        <v>1</v>
      </c>
      <c r="I30" s="2"/>
      <c r="J30" s="2">
        <f>C3</f>
        <v>1</v>
      </c>
      <c r="K30" s="2"/>
      <c r="L30" s="2">
        <f t="shared" si="0"/>
        <v>1</v>
      </c>
      <c r="M30" s="2">
        <f t="shared" si="8"/>
        <v>6.25E-2</v>
      </c>
      <c r="N30" s="2"/>
      <c r="O30" s="2">
        <f t="shared" si="2"/>
        <v>0</v>
      </c>
      <c r="P30" s="2">
        <f t="shared" si="3"/>
        <v>0</v>
      </c>
      <c r="Q30">
        <f t="shared" si="4"/>
        <v>0</v>
      </c>
    </row>
    <row r="31" spans="2:17" x14ac:dyDescent="0.3">
      <c r="C31" t="s">
        <v>25</v>
      </c>
      <c r="D31" s="2">
        <v>1</v>
      </c>
      <c r="E31" s="4" t="s">
        <v>79</v>
      </c>
      <c r="F31" s="7">
        <v>0.5</v>
      </c>
      <c r="G31" s="4"/>
      <c r="H31" s="2">
        <v>2</v>
      </c>
      <c r="I31" s="2"/>
      <c r="J31" s="2">
        <f>C3</f>
        <v>1</v>
      </c>
      <c r="K31" s="2"/>
      <c r="L31" s="2">
        <f t="shared" si="0"/>
        <v>1</v>
      </c>
      <c r="M31" s="2">
        <f t="shared" si="8"/>
        <v>6.25E-2</v>
      </c>
      <c r="N31" s="2"/>
      <c r="O31" s="2">
        <f t="shared" si="2"/>
        <v>0</v>
      </c>
      <c r="P31" s="2">
        <f t="shared" si="3"/>
        <v>0</v>
      </c>
      <c r="Q31">
        <f t="shared" si="4"/>
        <v>0</v>
      </c>
    </row>
    <row r="32" spans="2:17" x14ac:dyDescent="0.3">
      <c r="C32" t="s">
        <v>26</v>
      </c>
      <c r="D32" s="2">
        <v>1</v>
      </c>
      <c r="E32" s="4" t="s">
        <v>77</v>
      </c>
      <c r="F32" s="7">
        <v>1.5</v>
      </c>
      <c r="G32" s="4"/>
      <c r="H32" s="2">
        <v>1</v>
      </c>
      <c r="I32" s="2"/>
      <c r="J32" s="2">
        <f>C3</f>
        <v>1</v>
      </c>
      <c r="K32" s="2"/>
      <c r="L32" s="2">
        <f t="shared" si="0"/>
        <v>1.5</v>
      </c>
      <c r="M32" s="2">
        <f t="shared" si="8"/>
        <v>9.375E-2</v>
      </c>
      <c r="N32" s="2"/>
      <c r="O32" s="2">
        <f t="shared" si="2"/>
        <v>0</v>
      </c>
      <c r="P32" s="2">
        <f t="shared" si="3"/>
        <v>0</v>
      </c>
      <c r="Q32">
        <f t="shared" si="4"/>
        <v>0</v>
      </c>
    </row>
    <row r="33" spans="1:17" x14ac:dyDescent="0.3">
      <c r="C33" t="s">
        <v>27</v>
      </c>
      <c r="D33" s="2">
        <v>1</v>
      </c>
      <c r="E33" s="4" t="s">
        <v>80</v>
      </c>
      <c r="F33" s="7">
        <v>6</v>
      </c>
      <c r="G33" s="4"/>
      <c r="H33" s="2">
        <v>1</v>
      </c>
      <c r="I33" s="2"/>
      <c r="J33" s="2">
        <f>C3</f>
        <v>1</v>
      </c>
      <c r="K33" s="2"/>
      <c r="L33" s="2">
        <f t="shared" si="0"/>
        <v>6</v>
      </c>
      <c r="M33" s="2">
        <f t="shared" si="8"/>
        <v>0.375</v>
      </c>
      <c r="N33" s="2"/>
      <c r="O33" s="2">
        <f t="shared" si="2"/>
        <v>0</v>
      </c>
      <c r="P33" s="2">
        <f t="shared" si="3"/>
        <v>0</v>
      </c>
      <c r="Q33">
        <f t="shared" si="4"/>
        <v>0</v>
      </c>
    </row>
    <row r="34" spans="1:17" x14ac:dyDescent="0.3">
      <c r="C34" t="s">
        <v>28</v>
      </c>
      <c r="D34" s="2">
        <v>1</v>
      </c>
      <c r="E34" s="4" t="s">
        <v>14</v>
      </c>
      <c r="F34" s="7">
        <v>0.5</v>
      </c>
      <c r="G34" s="4"/>
      <c r="H34" s="2">
        <v>3</v>
      </c>
      <c r="I34" s="2"/>
      <c r="J34" s="2">
        <f>C3</f>
        <v>1</v>
      </c>
      <c r="K34" s="2"/>
      <c r="L34" s="2">
        <f t="shared" si="0"/>
        <v>1.5</v>
      </c>
      <c r="M34" s="2">
        <f t="shared" si="8"/>
        <v>9.375E-2</v>
      </c>
      <c r="N34" s="2"/>
      <c r="O34" s="2">
        <f t="shared" si="2"/>
        <v>0</v>
      </c>
      <c r="P34" s="2">
        <f t="shared" si="3"/>
        <v>0</v>
      </c>
      <c r="Q34">
        <f t="shared" si="4"/>
        <v>0</v>
      </c>
    </row>
    <row r="35" spans="1:17" x14ac:dyDescent="0.3">
      <c r="C35" t="s">
        <v>29</v>
      </c>
      <c r="D35" s="2">
        <v>1</v>
      </c>
      <c r="E35" s="4" t="s">
        <v>14</v>
      </c>
      <c r="F35" s="7">
        <v>1</v>
      </c>
      <c r="G35" s="4"/>
      <c r="H35" s="2">
        <v>2</v>
      </c>
      <c r="I35" s="2"/>
      <c r="J35" s="2">
        <f>C3</f>
        <v>1</v>
      </c>
      <c r="K35" s="2"/>
      <c r="L35" s="2">
        <f t="shared" si="0"/>
        <v>2</v>
      </c>
      <c r="M35" s="2">
        <f t="shared" si="8"/>
        <v>0.125</v>
      </c>
      <c r="N35" s="2"/>
      <c r="O35" s="2">
        <f t="shared" si="2"/>
        <v>0</v>
      </c>
      <c r="P35" s="2">
        <f t="shared" si="3"/>
        <v>0</v>
      </c>
      <c r="Q35">
        <f t="shared" si="4"/>
        <v>0</v>
      </c>
    </row>
    <row r="36" spans="1:17" x14ac:dyDescent="0.3">
      <c r="C36" t="s">
        <v>180</v>
      </c>
      <c r="D36" s="2">
        <v>1</v>
      </c>
      <c r="E36" s="4" t="s">
        <v>14</v>
      </c>
      <c r="F36" s="7">
        <v>1</v>
      </c>
      <c r="G36" s="4"/>
      <c r="H36" s="2">
        <v>2</v>
      </c>
      <c r="I36" s="2"/>
      <c r="J36" s="2">
        <f>C3</f>
        <v>1</v>
      </c>
      <c r="K36" s="2"/>
      <c r="L36" s="2">
        <f t="shared" si="0"/>
        <v>2</v>
      </c>
      <c r="M36" s="2">
        <f t="shared" si="8"/>
        <v>0.125</v>
      </c>
      <c r="N36" s="2">
        <v>240</v>
      </c>
      <c r="O36" s="2">
        <f t="shared" si="2"/>
        <v>480</v>
      </c>
      <c r="P36" s="2">
        <f t="shared" si="3"/>
        <v>68.571428571428569</v>
      </c>
      <c r="Q36">
        <f t="shared" si="4"/>
        <v>3840</v>
      </c>
    </row>
    <row r="37" spans="1:17" x14ac:dyDescent="0.3">
      <c r="B37" t="s">
        <v>34</v>
      </c>
      <c r="D37" s="2">
        <v>1</v>
      </c>
      <c r="E37" s="4" t="s">
        <v>81</v>
      </c>
      <c r="F37" s="7">
        <v>4</v>
      </c>
      <c r="G37" s="6"/>
      <c r="H37" s="2"/>
      <c r="I37" s="2"/>
      <c r="J37" s="2"/>
      <c r="K37" s="2">
        <v>1</v>
      </c>
      <c r="L37" s="2">
        <f>D37*F37*K37</f>
        <v>4</v>
      </c>
      <c r="M37" s="2">
        <f t="shared" si="8"/>
        <v>0.25</v>
      </c>
      <c r="N37" s="2"/>
      <c r="O37" s="2">
        <f>SUM(O11:O36)</f>
        <v>10601.333333333334</v>
      </c>
      <c r="P37" s="2">
        <f t="shared" si="3"/>
        <v>1514.4761904761906</v>
      </c>
      <c r="Q37">
        <f>O37/M38</f>
        <v>1387.4955691888206</v>
      </c>
    </row>
    <row r="38" spans="1:17" x14ac:dyDescent="0.3">
      <c r="A38" t="s">
        <v>33</v>
      </c>
      <c r="L38" s="2">
        <f>SUM(L11:L37)</f>
        <v>122.25000000000001</v>
      </c>
      <c r="M38" s="2">
        <f>L38/16</f>
        <v>7.6406250000000009</v>
      </c>
      <c r="N38" s="2"/>
      <c r="O38" s="2"/>
    </row>
    <row r="39" spans="1:17" x14ac:dyDescent="0.3">
      <c r="N39" s="2"/>
    </row>
    <row r="40" spans="1:17" x14ac:dyDescent="0.3">
      <c r="A40" t="s">
        <v>40</v>
      </c>
      <c r="D40" s="5" t="s">
        <v>89</v>
      </c>
      <c r="N40" s="2"/>
    </row>
    <row r="41" spans="1:17" x14ac:dyDescent="0.3">
      <c r="C41" t="s">
        <v>35</v>
      </c>
      <c r="D41" s="2">
        <v>1</v>
      </c>
      <c r="E41" s="6" t="s">
        <v>82</v>
      </c>
      <c r="F41" s="2">
        <v>8.5</v>
      </c>
      <c r="G41" s="2"/>
      <c r="H41" s="2"/>
      <c r="I41" s="2"/>
      <c r="J41" s="2"/>
      <c r="K41" s="2">
        <v>1</v>
      </c>
      <c r="L41" s="2">
        <f>D41*F41</f>
        <v>8.5</v>
      </c>
      <c r="M41" s="2">
        <f>L41/16</f>
        <v>0.53125</v>
      </c>
      <c r="N41" s="2"/>
    </row>
    <row r="42" spans="1:17" x14ac:dyDescent="0.3">
      <c r="C42" t="s">
        <v>152</v>
      </c>
      <c r="D42" s="2">
        <v>1</v>
      </c>
      <c r="E42" s="6" t="s">
        <v>82</v>
      </c>
      <c r="F42" s="2">
        <v>14.5</v>
      </c>
      <c r="G42" s="2"/>
      <c r="H42" s="2"/>
      <c r="I42" s="2"/>
      <c r="J42" s="2"/>
      <c r="K42" s="2">
        <v>1</v>
      </c>
      <c r="L42" s="2">
        <f t="shared" ref="L42:L46" si="9">D42*F42</f>
        <v>14.5</v>
      </c>
      <c r="M42" s="2">
        <f t="shared" ref="M42:M55" si="10">L42/16</f>
        <v>0.90625</v>
      </c>
      <c r="N42" s="2"/>
    </row>
    <row r="43" spans="1:17" x14ac:dyDescent="0.3">
      <c r="C43" t="s">
        <v>36</v>
      </c>
      <c r="D43" s="2">
        <v>1</v>
      </c>
      <c r="E43" s="6" t="s">
        <v>82</v>
      </c>
      <c r="F43" s="2">
        <v>2.5</v>
      </c>
      <c r="G43" s="2"/>
      <c r="H43" s="2"/>
      <c r="I43" s="2"/>
      <c r="J43" s="2"/>
      <c r="K43" s="2">
        <v>1</v>
      </c>
      <c r="L43" s="2">
        <f t="shared" si="9"/>
        <v>2.5</v>
      </c>
      <c r="M43" s="2">
        <f t="shared" si="10"/>
        <v>0.15625</v>
      </c>
      <c r="N43" s="2"/>
    </row>
    <row r="44" spans="1:17" x14ac:dyDescent="0.3">
      <c r="C44" t="s">
        <v>37</v>
      </c>
      <c r="D44" s="2">
        <v>1</v>
      </c>
      <c r="E44" s="6" t="s">
        <v>82</v>
      </c>
      <c r="F44" s="2">
        <v>8</v>
      </c>
      <c r="G44" s="2"/>
      <c r="H44" s="2"/>
      <c r="I44" s="2"/>
      <c r="J44" s="2"/>
      <c r="K44" s="2">
        <v>1</v>
      </c>
      <c r="L44" s="2">
        <f t="shared" si="9"/>
        <v>8</v>
      </c>
      <c r="M44" s="2">
        <f t="shared" si="10"/>
        <v>0.5</v>
      </c>
      <c r="N44" s="2"/>
    </row>
    <row r="45" spans="1:17" x14ac:dyDescent="0.3">
      <c r="C45" t="s">
        <v>38</v>
      </c>
      <c r="D45" s="2">
        <v>0</v>
      </c>
      <c r="E45" s="6" t="s">
        <v>82</v>
      </c>
      <c r="F45" s="2">
        <v>20</v>
      </c>
      <c r="G45" s="2"/>
      <c r="H45" s="2"/>
      <c r="I45" s="2"/>
      <c r="J45" s="2"/>
      <c r="K45" s="2">
        <v>1</v>
      </c>
      <c r="L45" s="2">
        <f t="shared" si="9"/>
        <v>0</v>
      </c>
      <c r="M45" s="2">
        <f t="shared" si="10"/>
        <v>0</v>
      </c>
      <c r="N45" s="2"/>
    </row>
    <row r="46" spans="1:17" x14ac:dyDescent="0.3">
      <c r="C46" t="s">
        <v>39</v>
      </c>
      <c r="D46" s="2">
        <v>0</v>
      </c>
      <c r="E46" s="6" t="s">
        <v>82</v>
      </c>
      <c r="F46" s="2">
        <v>13</v>
      </c>
      <c r="G46" s="2"/>
      <c r="H46" s="2"/>
      <c r="I46" s="2"/>
      <c r="J46" s="2"/>
      <c r="K46" s="2">
        <v>1</v>
      </c>
      <c r="L46" s="2">
        <f t="shared" si="9"/>
        <v>0</v>
      </c>
      <c r="M46" s="2">
        <f t="shared" si="10"/>
        <v>0</v>
      </c>
      <c r="N46" s="2"/>
    </row>
    <row r="47" spans="1:17" x14ac:dyDescent="0.3">
      <c r="C47" t="s">
        <v>84</v>
      </c>
      <c r="D47" s="2">
        <v>1</v>
      </c>
      <c r="E47" s="6" t="s">
        <v>82</v>
      </c>
      <c r="F47" s="2">
        <v>7.6</v>
      </c>
      <c r="G47" s="2"/>
      <c r="H47" s="2"/>
      <c r="I47" s="2"/>
      <c r="J47" s="2"/>
      <c r="K47" s="2">
        <v>1</v>
      </c>
      <c r="L47" s="2">
        <f>D47*F47</f>
        <v>7.6</v>
      </c>
      <c r="M47" s="2">
        <f>L47/16</f>
        <v>0.47499999999999998</v>
      </c>
      <c r="N47" s="2"/>
    </row>
    <row r="48" spans="1:17" x14ac:dyDescent="0.3">
      <c r="C48" t="s">
        <v>85</v>
      </c>
      <c r="D48" s="2">
        <v>0</v>
      </c>
      <c r="E48" s="6" t="s">
        <v>82</v>
      </c>
      <c r="F48" s="2">
        <v>6</v>
      </c>
      <c r="G48" s="2"/>
      <c r="H48" s="2"/>
      <c r="I48" s="2"/>
      <c r="J48" s="2"/>
      <c r="K48" s="2">
        <v>1</v>
      </c>
      <c r="L48" s="2">
        <f>D48*F48</f>
        <v>0</v>
      </c>
      <c r="M48" s="2">
        <f>L48/16</f>
        <v>0</v>
      </c>
      <c r="N48" s="2"/>
    </row>
    <row r="49" spans="1:14" x14ac:dyDescent="0.3">
      <c r="C49" t="s">
        <v>86</v>
      </c>
      <c r="D49" s="2">
        <v>0</v>
      </c>
      <c r="E49" s="6" t="s">
        <v>82</v>
      </c>
      <c r="F49" s="2">
        <v>4</v>
      </c>
      <c r="G49" s="2"/>
      <c r="H49" s="2"/>
      <c r="I49" s="2"/>
      <c r="J49" s="2"/>
      <c r="K49" s="2">
        <v>1</v>
      </c>
      <c r="L49" s="2">
        <f>D49*F49</f>
        <v>0</v>
      </c>
      <c r="M49" s="2">
        <f>L49/16</f>
        <v>0</v>
      </c>
      <c r="N49" s="2"/>
    </row>
    <row r="50" spans="1:14" x14ac:dyDescent="0.3">
      <c r="D50" s="2"/>
      <c r="E50" s="6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">
      <c r="C51" t="s">
        <v>41</v>
      </c>
      <c r="D51" s="2"/>
      <c r="E51" s="6" t="s">
        <v>83</v>
      </c>
      <c r="F51" s="2">
        <v>0.7</v>
      </c>
      <c r="G51" s="2"/>
      <c r="H51" s="2">
        <v>32</v>
      </c>
      <c r="I51" s="2"/>
      <c r="J51" s="2"/>
      <c r="K51" s="2"/>
      <c r="L51" s="2">
        <f>F51*H51</f>
        <v>22.4</v>
      </c>
      <c r="M51" s="2">
        <f>L51/16</f>
        <v>1.4</v>
      </c>
      <c r="N51" s="2"/>
    </row>
    <row r="52" spans="1:14" x14ac:dyDescent="0.3">
      <c r="D52" s="2"/>
      <c r="E52" s="6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">
      <c r="C53" t="s">
        <v>178</v>
      </c>
      <c r="D53" s="2">
        <v>0</v>
      </c>
      <c r="E53" s="6" t="s">
        <v>82</v>
      </c>
      <c r="F53" s="2">
        <v>2.9</v>
      </c>
      <c r="G53" s="2"/>
      <c r="H53" s="2"/>
      <c r="I53" s="2"/>
      <c r="J53" s="2"/>
      <c r="K53" s="2">
        <v>1</v>
      </c>
      <c r="L53" s="2">
        <f t="shared" ref="L53" si="11">D53*F53</f>
        <v>0</v>
      </c>
      <c r="M53" s="2">
        <f t="shared" ref="M53" si="12">L53/16</f>
        <v>0</v>
      </c>
      <c r="N53" s="2"/>
    </row>
    <row r="54" spans="1:14" x14ac:dyDescent="0.3">
      <c r="C54" t="s">
        <v>151</v>
      </c>
      <c r="D54" s="2">
        <v>0</v>
      </c>
      <c r="E54" s="6" t="s">
        <v>82</v>
      </c>
      <c r="F54" s="2">
        <v>16</v>
      </c>
      <c r="G54" s="2"/>
      <c r="H54" s="2"/>
      <c r="I54" s="2"/>
      <c r="J54" s="2"/>
      <c r="K54" s="2">
        <v>1</v>
      </c>
      <c r="L54" s="2">
        <f t="shared" ref="L54" si="13">D54*F54</f>
        <v>0</v>
      </c>
      <c r="M54" s="2">
        <f t="shared" ref="M54" si="14">L54/16</f>
        <v>0</v>
      </c>
      <c r="N54" s="2"/>
    </row>
    <row r="55" spans="1:14" x14ac:dyDescent="0.3">
      <c r="A55" t="s">
        <v>42</v>
      </c>
      <c r="D55" s="2"/>
      <c r="E55" s="2"/>
      <c r="F55" s="2"/>
      <c r="G55" s="2"/>
      <c r="H55" s="2"/>
      <c r="I55" s="2"/>
      <c r="J55" s="2"/>
      <c r="K55" s="2"/>
      <c r="L55" s="2">
        <f>SUM(L41:L51)</f>
        <v>63.5</v>
      </c>
      <c r="M55" s="2">
        <f t="shared" si="10"/>
        <v>3.96875</v>
      </c>
      <c r="N55" s="2"/>
    </row>
    <row r="56" spans="1:14" x14ac:dyDescent="0.3">
      <c r="N56" s="2"/>
    </row>
    <row r="57" spans="1:14" x14ac:dyDescent="0.3">
      <c r="A57" t="s">
        <v>97</v>
      </c>
      <c r="I57" s="5" t="s">
        <v>88</v>
      </c>
      <c r="N57" s="2"/>
    </row>
    <row r="58" spans="1:14" x14ac:dyDescent="0.3">
      <c r="A58" s="1"/>
      <c r="C58" t="s">
        <v>98</v>
      </c>
      <c r="D58" s="2">
        <v>1</v>
      </c>
      <c r="E58" s="5" t="s">
        <v>82</v>
      </c>
      <c r="F58" s="2">
        <v>43</v>
      </c>
      <c r="G58" s="2"/>
      <c r="H58" s="2"/>
      <c r="I58" s="2">
        <v>1</v>
      </c>
      <c r="J58" s="2"/>
      <c r="K58" s="2"/>
      <c r="L58" s="2">
        <f>D58*F58*I58</f>
        <v>43</v>
      </c>
      <c r="M58" s="2">
        <f>L58/16</f>
        <v>2.6875</v>
      </c>
      <c r="N58" s="2"/>
    </row>
    <row r="59" spans="1:14" x14ac:dyDescent="0.3">
      <c r="A59" s="1"/>
      <c r="C59" t="s">
        <v>179</v>
      </c>
      <c r="D59" s="2">
        <v>0</v>
      </c>
      <c r="E59" s="5" t="s">
        <v>82</v>
      </c>
      <c r="F59" s="2">
        <v>3</v>
      </c>
      <c r="G59" s="2"/>
      <c r="H59" s="2"/>
      <c r="I59" s="2">
        <v>1</v>
      </c>
      <c r="J59" s="2"/>
      <c r="K59" s="2"/>
      <c r="L59" s="2">
        <f>D59*F59*I59</f>
        <v>0</v>
      </c>
      <c r="M59" s="2">
        <f>L59/16</f>
        <v>0</v>
      </c>
      <c r="N59" s="2"/>
    </row>
    <row r="60" spans="1:14" x14ac:dyDescent="0.3">
      <c r="A60" s="1"/>
      <c r="C60" t="s">
        <v>99</v>
      </c>
      <c r="D60" s="2">
        <v>0</v>
      </c>
      <c r="E60" s="5" t="s">
        <v>82</v>
      </c>
      <c r="F60" s="2">
        <v>104</v>
      </c>
      <c r="G60" s="2"/>
      <c r="H60" s="2"/>
      <c r="I60" s="2">
        <v>1</v>
      </c>
      <c r="J60" s="2"/>
      <c r="K60" s="2"/>
      <c r="L60" s="2">
        <f>D60*F60*I60</f>
        <v>0</v>
      </c>
      <c r="M60" s="2">
        <f>L60/16</f>
        <v>0</v>
      </c>
      <c r="N60" s="2"/>
    </row>
    <row r="61" spans="1:14" x14ac:dyDescent="0.3">
      <c r="A61" s="1"/>
      <c r="C61" t="s">
        <v>146</v>
      </c>
      <c r="D61" s="2">
        <v>0</v>
      </c>
      <c r="E61" s="5" t="s">
        <v>82</v>
      </c>
      <c r="F61" s="2">
        <v>17</v>
      </c>
      <c r="G61" s="2"/>
      <c r="H61" s="2"/>
      <c r="I61" s="2">
        <v>1</v>
      </c>
      <c r="J61" s="2"/>
      <c r="K61" s="2"/>
      <c r="L61" s="2">
        <f>D61*F61*I61</f>
        <v>0</v>
      </c>
      <c r="M61" s="2">
        <f>L61/16</f>
        <v>0</v>
      </c>
      <c r="N61" s="2"/>
    </row>
    <row r="62" spans="1:14" x14ac:dyDescent="0.3">
      <c r="C62" t="s">
        <v>43</v>
      </c>
      <c r="D62" s="2">
        <v>0</v>
      </c>
      <c r="E62" s="5" t="s">
        <v>82</v>
      </c>
      <c r="F62" s="2">
        <v>8.5</v>
      </c>
      <c r="G62" s="2"/>
      <c r="H62" s="2"/>
      <c r="I62" s="2">
        <v>1</v>
      </c>
      <c r="J62" s="2"/>
      <c r="K62" s="2"/>
      <c r="L62" s="2">
        <f t="shared" ref="L62:L84" si="15">D62*F62*I62</f>
        <v>0</v>
      </c>
      <c r="M62" s="2">
        <f t="shared" ref="M62:M91" si="16">L62/16</f>
        <v>0</v>
      </c>
      <c r="N62" s="2"/>
    </row>
    <row r="63" spans="1:14" x14ac:dyDescent="0.3">
      <c r="C63" t="s">
        <v>153</v>
      </c>
      <c r="D63" s="2">
        <v>0</v>
      </c>
      <c r="E63" s="5" t="s">
        <v>82</v>
      </c>
      <c r="F63" s="2">
        <v>144</v>
      </c>
      <c r="G63" s="2"/>
      <c r="H63" s="2"/>
      <c r="I63" s="2">
        <v>1</v>
      </c>
      <c r="J63" s="2"/>
      <c r="K63" s="2"/>
      <c r="L63" s="2">
        <f t="shared" ref="L63" si="17">D63*F63*I63</f>
        <v>0</v>
      </c>
      <c r="M63" s="2">
        <f t="shared" ref="M63" si="18">L63/16</f>
        <v>0</v>
      </c>
      <c r="N63" s="2"/>
    </row>
    <row r="64" spans="1:14" x14ac:dyDescent="0.3">
      <c r="C64" t="s">
        <v>44</v>
      </c>
      <c r="D64" s="2">
        <v>0</v>
      </c>
      <c r="E64" s="5" t="s">
        <v>82</v>
      </c>
      <c r="F64" s="2">
        <v>48</v>
      </c>
      <c r="G64" s="2"/>
      <c r="H64" s="2"/>
      <c r="I64" s="2">
        <v>0</v>
      </c>
      <c r="J64" s="2"/>
      <c r="K64" s="2"/>
      <c r="L64" s="2">
        <f t="shared" si="15"/>
        <v>0</v>
      </c>
      <c r="M64" s="2">
        <f t="shared" si="16"/>
        <v>0</v>
      </c>
      <c r="N64" s="2"/>
    </row>
    <row r="65" spans="3:14" x14ac:dyDescent="0.3">
      <c r="C65" t="s">
        <v>45</v>
      </c>
      <c r="D65" s="2">
        <v>1</v>
      </c>
      <c r="E65" s="5" t="s">
        <v>82</v>
      </c>
      <c r="F65" s="2">
        <v>30</v>
      </c>
      <c r="G65" s="2"/>
      <c r="H65" s="2"/>
      <c r="I65" s="2">
        <v>0</v>
      </c>
      <c r="J65" s="2"/>
      <c r="K65" s="2"/>
      <c r="L65" s="2">
        <f t="shared" si="15"/>
        <v>0</v>
      </c>
      <c r="M65" s="2">
        <f t="shared" si="16"/>
        <v>0</v>
      </c>
      <c r="N65" s="2"/>
    </row>
    <row r="66" spans="3:14" x14ac:dyDescent="0.3">
      <c r="C66" t="s">
        <v>46</v>
      </c>
      <c r="D66" s="2">
        <v>0</v>
      </c>
      <c r="E66" s="5" t="s">
        <v>82</v>
      </c>
      <c r="F66" s="2">
        <v>29</v>
      </c>
      <c r="G66" s="2"/>
      <c r="H66" s="2"/>
      <c r="I66" s="2">
        <v>1</v>
      </c>
      <c r="J66" s="2"/>
      <c r="K66" s="2"/>
      <c r="L66" s="2">
        <f t="shared" si="15"/>
        <v>0</v>
      </c>
      <c r="M66" s="2">
        <f t="shared" si="16"/>
        <v>0</v>
      </c>
      <c r="N66" s="2"/>
    </row>
    <row r="67" spans="3:14" x14ac:dyDescent="0.3">
      <c r="C67" t="s">
        <v>47</v>
      </c>
      <c r="D67" s="2">
        <v>1</v>
      </c>
      <c r="E67" s="5" t="s">
        <v>82</v>
      </c>
      <c r="F67" s="2">
        <v>19</v>
      </c>
      <c r="G67" s="2"/>
      <c r="H67" s="2"/>
      <c r="I67" s="2">
        <v>1</v>
      </c>
      <c r="J67" s="2"/>
      <c r="K67" s="2"/>
      <c r="L67" s="2">
        <f t="shared" si="15"/>
        <v>19</v>
      </c>
      <c r="M67" s="2">
        <f t="shared" si="16"/>
        <v>1.1875</v>
      </c>
      <c r="N67" s="2"/>
    </row>
    <row r="68" spans="3:14" s="10" customFormat="1" x14ac:dyDescent="0.3">
      <c r="C68" s="10" t="s">
        <v>157</v>
      </c>
      <c r="D68" s="12">
        <v>0</v>
      </c>
      <c r="E68" s="16" t="s">
        <v>82</v>
      </c>
      <c r="F68" s="12">
        <v>26</v>
      </c>
      <c r="G68" s="12"/>
      <c r="H68" s="12"/>
      <c r="I68" s="12">
        <v>1</v>
      </c>
      <c r="J68" s="12"/>
      <c r="K68" s="12"/>
      <c r="L68" s="12">
        <f t="shared" ref="L68" si="19">D68*F68*I68</f>
        <v>0</v>
      </c>
      <c r="M68" s="12">
        <f t="shared" ref="M68" si="20">L68/16</f>
        <v>0</v>
      </c>
      <c r="N68" s="12"/>
    </row>
    <row r="69" spans="3:14" x14ac:dyDescent="0.3">
      <c r="C69" t="s">
        <v>105</v>
      </c>
      <c r="D69" s="2">
        <v>0</v>
      </c>
      <c r="E69" s="5" t="s">
        <v>82</v>
      </c>
      <c r="F69" s="2">
        <v>59</v>
      </c>
      <c r="G69" s="2"/>
      <c r="H69" s="2"/>
      <c r="I69" s="2">
        <v>1</v>
      </c>
      <c r="J69" s="2"/>
      <c r="K69" s="2"/>
      <c r="L69" s="2">
        <f t="shared" ref="L69" si="21">D69*F69*I69</f>
        <v>0</v>
      </c>
      <c r="M69" s="2">
        <f t="shared" si="16"/>
        <v>0</v>
      </c>
      <c r="N69" s="2"/>
    </row>
    <row r="70" spans="3:14" x14ac:dyDescent="0.3">
      <c r="C70" t="s">
        <v>106</v>
      </c>
      <c r="D70" s="2">
        <v>0</v>
      </c>
      <c r="E70" s="5" t="s">
        <v>82</v>
      </c>
      <c r="F70" s="2">
        <v>17</v>
      </c>
      <c r="G70" s="2"/>
      <c r="H70" s="2"/>
      <c r="I70" s="2">
        <v>1</v>
      </c>
      <c r="J70" s="2"/>
      <c r="K70" s="2"/>
      <c r="L70" s="2">
        <f t="shared" ref="L70:L72" si="22">D70*F70*I70</f>
        <v>0</v>
      </c>
      <c r="M70" s="2">
        <f t="shared" si="16"/>
        <v>0</v>
      </c>
      <c r="N70" s="2"/>
    </row>
    <row r="71" spans="3:14" x14ac:dyDescent="0.3">
      <c r="C71" t="s">
        <v>176</v>
      </c>
      <c r="D71" s="2">
        <v>0</v>
      </c>
      <c r="E71" s="5" t="s">
        <v>82</v>
      </c>
      <c r="F71" s="2">
        <v>118</v>
      </c>
      <c r="G71" s="2"/>
      <c r="H71" s="2"/>
      <c r="I71" s="2">
        <v>1</v>
      </c>
      <c r="J71" s="2"/>
      <c r="K71" s="2"/>
      <c r="L71" s="2">
        <f t="shared" si="22"/>
        <v>0</v>
      </c>
      <c r="M71" s="2">
        <f t="shared" si="16"/>
        <v>0</v>
      </c>
      <c r="N71" s="2"/>
    </row>
    <row r="72" spans="3:14" x14ac:dyDescent="0.3">
      <c r="C72" t="s">
        <v>108</v>
      </c>
      <c r="D72" s="2">
        <v>0</v>
      </c>
      <c r="E72" s="5" t="s">
        <v>82</v>
      </c>
      <c r="F72" s="2">
        <v>40.75</v>
      </c>
      <c r="G72" s="2"/>
      <c r="H72" s="2"/>
      <c r="I72" s="2">
        <v>1</v>
      </c>
      <c r="J72" s="2"/>
      <c r="K72" s="2"/>
      <c r="L72" s="2">
        <f t="shared" si="22"/>
        <v>0</v>
      </c>
      <c r="M72" s="2">
        <f t="shared" si="16"/>
        <v>0</v>
      </c>
      <c r="N72" s="2"/>
    </row>
    <row r="73" spans="3:14" x14ac:dyDescent="0.3">
      <c r="C73" t="s">
        <v>104</v>
      </c>
      <c r="D73" s="2">
        <v>1</v>
      </c>
      <c r="E73" s="5" t="s">
        <v>82</v>
      </c>
      <c r="F73" s="2">
        <v>20</v>
      </c>
      <c r="G73" s="2"/>
      <c r="H73" s="2"/>
      <c r="I73" s="2">
        <v>1</v>
      </c>
      <c r="J73" s="2"/>
      <c r="K73" s="2"/>
      <c r="L73" s="2">
        <f>D73*F73*I73</f>
        <v>20</v>
      </c>
      <c r="M73" s="2">
        <f>L73/16</f>
        <v>1.25</v>
      </c>
      <c r="N73" s="2"/>
    </row>
    <row r="74" spans="3:14" x14ac:dyDescent="0.3">
      <c r="C74" t="s">
        <v>48</v>
      </c>
      <c r="D74" s="2">
        <v>1</v>
      </c>
      <c r="E74" s="5" t="s">
        <v>82</v>
      </c>
      <c r="F74" s="2">
        <v>1.5</v>
      </c>
      <c r="G74" s="2"/>
      <c r="H74" s="2"/>
      <c r="I74" s="2">
        <v>1</v>
      </c>
      <c r="J74" s="2"/>
      <c r="K74" s="2"/>
      <c r="L74" s="2">
        <f t="shared" si="15"/>
        <v>1.5</v>
      </c>
      <c r="M74" s="2">
        <f t="shared" si="16"/>
        <v>9.375E-2</v>
      </c>
      <c r="N74" s="2"/>
    </row>
    <row r="75" spans="3:14" x14ac:dyDescent="0.3">
      <c r="C75" t="s">
        <v>49</v>
      </c>
      <c r="D75" s="2">
        <v>1</v>
      </c>
      <c r="E75" s="5" t="s">
        <v>82</v>
      </c>
      <c r="F75" s="2">
        <v>16.5</v>
      </c>
      <c r="G75" s="2"/>
      <c r="H75" s="2"/>
      <c r="I75" s="2">
        <v>1</v>
      </c>
      <c r="J75" s="2"/>
      <c r="K75" s="2"/>
      <c r="L75" s="2">
        <f t="shared" si="15"/>
        <v>16.5</v>
      </c>
      <c r="M75" s="2">
        <f t="shared" si="16"/>
        <v>1.03125</v>
      </c>
      <c r="N75" s="2"/>
    </row>
    <row r="76" spans="3:14" x14ac:dyDescent="0.3">
      <c r="C76" t="s">
        <v>50</v>
      </c>
      <c r="D76" s="2">
        <v>0</v>
      </c>
      <c r="E76" s="5" t="s">
        <v>82</v>
      </c>
      <c r="F76" s="2">
        <v>1.5</v>
      </c>
      <c r="G76" s="2"/>
      <c r="H76" s="2"/>
      <c r="I76" s="2">
        <v>1</v>
      </c>
      <c r="J76" s="2"/>
      <c r="K76" s="2"/>
      <c r="L76" s="2">
        <f t="shared" si="15"/>
        <v>0</v>
      </c>
      <c r="M76" s="2">
        <f t="shared" si="16"/>
        <v>0</v>
      </c>
      <c r="N76" s="2"/>
    </row>
    <row r="77" spans="3:14" x14ac:dyDescent="0.3">
      <c r="C77" t="s">
        <v>51</v>
      </c>
      <c r="D77" s="2">
        <v>1</v>
      </c>
      <c r="E77" s="5" t="s">
        <v>82</v>
      </c>
      <c r="F77" s="2">
        <v>9.5</v>
      </c>
      <c r="G77" s="2"/>
      <c r="H77" s="2"/>
      <c r="I77" s="2">
        <v>1</v>
      </c>
      <c r="J77" s="2"/>
      <c r="K77" s="2"/>
      <c r="L77" s="2">
        <f t="shared" si="15"/>
        <v>9.5</v>
      </c>
      <c r="M77" s="2">
        <f t="shared" si="16"/>
        <v>0.59375</v>
      </c>
      <c r="N77" s="2"/>
    </row>
    <row r="78" spans="3:14" x14ac:dyDescent="0.3">
      <c r="C78" t="s">
        <v>52</v>
      </c>
      <c r="D78" s="2">
        <v>2</v>
      </c>
      <c r="E78" s="5" t="s">
        <v>82</v>
      </c>
      <c r="F78" s="2">
        <v>1</v>
      </c>
      <c r="G78" s="2"/>
      <c r="H78" s="2"/>
      <c r="I78" s="2">
        <v>1</v>
      </c>
      <c r="J78" s="2"/>
      <c r="K78" s="2"/>
      <c r="L78" s="2">
        <f t="shared" si="15"/>
        <v>2</v>
      </c>
      <c r="M78" s="2">
        <f t="shared" si="16"/>
        <v>0.125</v>
      </c>
      <c r="N78" s="2"/>
    </row>
    <row r="79" spans="3:14" x14ac:dyDescent="0.3">
      <c r="C79" t="s">
        <v>53</v>
      </c>
      <c r="D79" s="2">
        <v>1</v>
      </c>
      <c r="E79" s="5" t="s">
        <v>82</v>
      </c>
      <c r="F79" s="2">
        <v>6.5</v>
      </c>
      <c r="G79" s="2"/>
      <c r="H79" s="2"/>
      <c r="I79" s="2">
        <v>1</v>
      </c>
      <c r="J79" s="2"/>
      <c r="K79" s="2"/>
      <c r="L79" s="2">
        <f t="shared" si="15"/>
        <v>6.5</v>
      </c>
      <c r="M79" s="2">
        <f t="shared" si="16"/>
        <v>0.40625</v>
      </c>
      <c r="N79" s="2"/>
    </row>
    <row r="80" spans="3:14" x14ac:dyDescent="0.3">
      <c r="C80" t="s">
        <v>54</v>
      </c>
      <c r="D80" s="2">
        <v>1</v>
      </c>
      <c r="E80" s="5" t="s">
        <v>82</v>
      </c>
      <c r="F80" s="2">
        <v>3.5</v>
      </c>
      <c r="G80" s="2"/>
      <c r="H80" s="2"/>
      <c r="I80" s="2">
        <v>1</v>
      </c>
      <c r="J80" s="2"/>
      <c r="K80" s="2"/>
      <c r="L80" s="2">
        <f t="shared" si="15"/>
        <v>3.5</v>
      </c>
      <c r="M80" s="2">
        <f t="shared" si="16"/>
        <v>0.21875</v>
      </c>
      <c r="N80" s="2"/>
    </row>
    <row r="81" spans="1:14" x14ac:dyDescent="0.3">
      <c r="C81" t="s">
        <v>112</v>
      </c>
      <c r="D81" s="2">
        <v>1</v>
      </c>
      <c r="E81" s="5" t="s">
        <v>82</v>
      </c>
      <c r="F81" s="2">
        <v>2</v>
      </c>
      <c r="G81" s="2"/>
      <c r="H81" s="2"/>
      <c r="I81" s="2">
        <v>1</v>
      </c>
      <c r="J81" s="2"/>
      <c r="K81" s="2"/>
      <c r="L81" s="2">
        <f t="shared" si="15"/>
        <v>2</v>
      </c>
      <c r="M81" s="2">
        <f t="shared" si="16"/>
        <v>0.125</v>
      </c>
      <c r="N81" s="2"/>
    </row>
    <row r="82" spans="1:14" x14ac:dyDescent="0.3">
      <c r="C82" t="s">
        <v>110</v>
      </c>
      <c r="D82" s="2">
        <v>1</v>
      </c>
      <c r="E82" s="5" t="s">
        <v>82</v>
      </c>
      <c r="F82" s="2">
        <v>4.5</v>
      </c>
      <c r="G82" s="2"/>
      <c r="H82" s="2"/>
      <c r="I82" s="2">
        <v>1</v>
      </c>
      <c r="J82" s="2"/>
      <c r="K82" s="2"/>
      <c r="L82" s="2">
        <f t="shared" ref="L82:L83" si="23">D82*F82*I82</f>
        <v>4.5</v>
      </c>
      <c r="M82" s="2">
        <f t="shared" ref="M82:M83" si="24">L82/16</f>
        <v>0.28125</v>
      </c>
      <c r="N82" s="2"/>
    </row>
    <row r="83" spans="1:14" x14ac:dyDescent="0.3">
      <c r="C83" t="s">
        <v>111</v>
      </c>
      <c r="D83" s="2">
        <v>1</v>
      </c>
      <c r="E83" s="5" t="s">
        <v>82</v>
      </c>
      <c r="F83" s="2">
        <v>2</v>
      </c>
      <c r="G83" s="2"/>
      <c r="H83" s="2"/>
      <c r="I83" s="2">
        <v>1</v>
      </c>
      <c r="J83" s="2"/>
      <c r="K83" s="2"/>
      <c r="L83" s="2">
        <f t="shared" si="23"/>
        <v>2</v>
      </c>
      <c r="M83" s="2">
        <f t="shared" si="24"/>
        <v>0.125</v>
      </c>
      <c r="N83" s="2"/>
    </row>
    <row r="84" spans="1:14" x14ac:dyDescent="0.3">
      <c r="C84" t="s">
        <v>55</v>
      </c>
      <c r="D84" s="2">
        <v>1</v>
      </c>
      <c r="E84" s="5" t="s">
        <v>82</v>
      </c>
      <c r="F84" s="2">
        <v>0.5</v>
      </c>
      <c r="G84" s="2"/>
      <c r="H84" s="2"/>
      <c r="I84" s="2">
        <v>1</v>
      </c>
      <c r="J84" s="2"/>
      <c r="K84" s="2"/>
      <c r="L84" s="2">
        <f t="shared" si="15"/>
        <v>0.5</v>
      </c>
      <c r="M84" s="2">
        <f t="shared" si="16"/>
        <v>3.125E-2</v>
      </c>
      <c r="N84" s="2"/>
    </row>
    <row r="85" spans="1:14" x14ac:dyDescent="0.3">
      <c r="D85" s="2"/>
      <c r="E85" s="5"/>
      <c r="F85" s="2"/>
      <c r="G85" s="2"/>
      <c r="H85" s="2"/>
      <c r="I85" s="2"/>
      <c r="J85" s="2"/>
      <c r="K85" s="2"/>
      <c r="L85" s="2"/>
      <c r="M85" s="2"/>
      <c r="N85" s="2"/>
    </row>
    <row r="86" spans="1:14" ht="15.6" x14ac:dyDescent="0.35">
      <c r="C86" t="s">
        <v>91</v>
      </c>
      <c r="D86" s="2">
        <v>1</v>
      </c>
      <c r="E86" s="5" t="s">
        <v>82</v>
      </c>
      <c r="F86" s="2">
        <v>2</v>
      </c>
      <c r="G86" s="2"/>
      <c r="H86" s="2"/>
      <c r="I86" s="2">
        <v>1</v>
      </c>
      <c r="J86" s="2"/>
      <c r="K86" s="2"/>
      <c r="L86" s="2">
        <f>D86*F86*I86</f>
        <v>2</v>
      </c>
      <c r="M86" s="2">
        <f t="shared" si="16"/>
        <v>0.125</v>
      </c>
      <c r="N86" s="2"/>
    </row>
    <row r="87" spans="1:14" ht="15.6" x14ac:dyDescent="0.35">
      <c r="C87" t="s">
        <v>94</v>
      </c>
      <c r="D87" s="2">
        <v>1</v>
      </c>
      <c r="E87" s="5" t="s">
        <v>82</v>
      </c>
      <c r="F87" s="2">
        <v>6</v>
      </c>
      <c r="G87" s="2"/>
      <c r="H87" s="2"/>
      <c r="I87" s="2">
        <v>1</v>
      </c>
      <c r="J87" s="2"/>
      <c r="K87" s="2"/>
      <c r="L87" s="2">
        <f>D87*F87*I87</f>
        <v>6</v>
      </c>
      <c r="M87" s="2">
        <f t="shared" si="16"/>
        <v>0.375</v>
      </c>
      <c r="N87" s="2"/>
    </row>
    <row r="88" spans="1:14" ht="15.6" x14ac:dyDescent="0.35">
      <c r="C88" t="s">
        <v>95</v>
      </c>
      <c r="D88" s="2">
        <v>1</v>
      </c>
      <c r="E88" s="5" t="s">
        <v>82</v>
      </c>
      <c r="F88" s="2">
        <v>7</v>
      </c>
      <c r="G88" s="2"/>
      <c r="H88" s="2"/>
      <c r="I88" s="2">
        <v>1</v>
      </c>
      <c r="J88" s="2"/>
      <c r="K88" s="2"/>
      <c r="L88" s="2">
        <f>D88*F88*I88</f>
        <v>7</v>
      </c>
      <c r="M88" s="2">
        <f t="shared" si="16"/>
        <v>0.4375</v>
      </c>
      <c r="N88" s="2"/>
    </row>
    <row r="89" spans="1:14" ht="15.6" x14ac:dyDescent="0.35">
      <c r="C89" t="s">
        <v>92</v>
      </c>
      <c r="D89" s="2">
        <v>0</v>
      </c>
      <c r="E89" s="5" t="s">
        <v>14</v>
      </c>
      <c r="F89" s="2">
        <v>1</v>
      </c>
      <c r="G89" s="2">
        <v>64</v>
      </c>
      <c r="H89" s="2"/>
      <c r="I89" s="2">
        <v>1</v>
      </c>
      <c r="J89" s="2"/>
      <c r="K89" s="2"/>
      <c r="L89" s="2">
        <f>D89*F89*G89*I89</f>
        <v>0</v>
      </c>
      <c r="M89" s="2">
        <f t="shared" si="16"/>
        <v>0</v>
      </c>
      <c r="N89" s="2"/>
    </row>
    <row r="90" spans="1:14" ht="15.6" x14ac:dyDescent="0.35">
      <c r="C90" t="s">
        <v>93</v>
      </c>
      <c r="D90" s="2">
        <v>1</v>
      </c>
      <c r="E90" s="5" t="s">
        <v>14</v>
      </c>
      <c r="F90" s="2">
        <v>1</v>
      </c>
      <c r="G90" s="2">
        <v>32</v>
      </c>
      <c r="H90" s="2"/>
      <c r="I90" s="2">
        <v>1</v>
      </c>
      <c r="J90" s="2"/>
      <c r="K90" s="2"/>
      <c r="L90" s="2">
        <f>D90*F90*G90*I90</f>
        <v>32</v>
      </c>
      <c r="M90" s="2">
        <f t="shared" si="16"/>
        <v>2</v>
      </c>
      <c r="N90" s="2"/>
    </row>
    <row r="91" spans="1:14" x14ac:dyDescent="0.3">
      <c r="A91" t="s">
        <v>64</v>
      </c>
      <c r="L91" s="2">
        <f>SUM(L58:L90)</f>
        <v>177.5</v>
      </c>
      <c r="M91" s="2">
        <f t="shared" si="16"/>
        <v>11.09375</v>
      </c>
      <c r="N91" s="2"/>
    </row>
    <row r="92" spans="1:14" x14ac:dyDescent="0.3">
      <c r="N92" s="2"/>
    </row>
    <row r="93" spans="1:14" x14ac:dyDescent="0.3">
      <c r="A93" t="s">
        <v>56</v>
      </c>
      <c r="N93" s="2"/>
    </row>
    <row r="94" spans="1:14" x14ac:dyDescent="0.3">
      <c r="C94" t="s">
        <v>100</v>
      </c>
      <c r="D94" s="2">
        <v>1</v>
      </c>
      <c r="E94" s="5" t="s">
        <v>87</v>
      </c>
      <c r="F94" s="2">
        <v>39</v>
      </c>
      <c r="I94" s="5"/>
      <c r="L94" s="2">
        <f t="shared" ref="L94:L100" si="25">D94*F94</f>
        <v>39</v>
      </c>
      <c r="M94" s="2">
        <f t="shared" ref="M94:M100" si="26">L94/16</f>
        <v>2.4375</v>
      </c>
      <c r="N94" s="2"/>
    </row>
    <row r="95" spans="1:14" x14ac:dyDescent="0.3">
      <c r="C95" t="s">
        <v>101</v>
      </c>
      <c r="D95" s="2">
        <v>0</v>
      </c>
      <c r="E95" s="5" t="s">
        <v>87</v>
      </c>
      <c r="F95" s="2">
        <v>78</v>
      </c>
      <c r="L95" s="2">
        <f t="shared" si="25"/>
        <v>0</v>
      </c>
      <c r="M95" s="2">
        <f t="shared" si="26"/>
        <v>0</v>
      </c>
      <c r="N95" s="2"/>
    </row>
    <row r="96" spans="1:14" x14ac:dyDescent="0.3">
      <c r="C96" t="s">
        <v>58</v>
      </c>
      <c r="D96" s="2">
        <v>0</v>
      </c>
      <c r="E96" s="5" t="s">
        <v>87</v>
      </c>
      <c r="F96" s="2">
        <v>17</v>
      </c>
      <c r="L96" s="2">
        <f t="shared" si="25"/>
        <v>0</v>
      </c>
      <c r="M96" s="2">
        <f t="shared" si="26"/>
        <v>0</v>
      </c>
      <c r="N96" s="2"/>
    </row>
    <row r="97" spans="1:14" x14ac:dyDescent="0.3">
      <c r="C97" t="s">
        <v>189</v>
      </c>
      <c r="D97" s="2"/>
      <c r="E97" s="5"/>
      <c r="F97" s="2"/>
      <c r="L97" s="2"/>
      <c r="M97" s="2"/>
      <c r="N97" s="2"/>
    </row>
    <row r="98" spans="1:14" x14ac:dyDescent="0.3">
      <c r="C98" t="s">
        <v>59</v>
      </c>
      <c r="D98" s="2">
        <v>0</v>
      </c>
      <c r="E98" s="5" t="s">
        <v>87</v>
      </c>
      <c r="F98" s="2">
        <v>33</v>
      </c>
      <c r="L98" s="2">
        <f t="shared" si="25"/>
        <v>0</v>
      </c>
      <c r="M98" s="2">
        <f t="shared" si="26"/>
        <v>0</v>
      </c>
      <c r="N98" s="2"/>
    </row>
    <row r="99" spans="1:14" x14ac:dyDescent="0.3">
      <c r="C99" t="s">
        <v>60</v>
      </c>
      <c r="D99" s="2">
        <v>0</v>
      </c>
      <c r="E99" s="5" t="s">
        <v>87</v>
      </c>
      <c r="F99" s="2">
        <v>25</v>
      </c>
      <c r="L99" s="2">
        <f t="shared" si="25"/>
        <v>0</v>
      </c>
      <c r="M99" s="2">
        <f t="shared" si="26"/>
        <v>0</v>
      </c>
      <c r="N99" s="2"/>
    </row>
    <row r="100" spans="1:14" x14ac:dyDescent="0.3">
      <c r="C100" t="s">
        <v>96</v>
      </c>
      <c r="D100" s="2">
        <v>0</v>
      </c>
      <c r="E100" s="5" t="s">
        <v>87</v>
      </c>
      <c r="F100" s="2">
        <v>13</v>
      </c>
      <c r="L100" s="2">
        <f t="shared" si="25"/>
        <v>0</v>
      </c>
      <c r="M100" s="2">
        <f t="shared" si="26"/>
        <v>0</v>
      </c>
      <c r="N100" s="2"/>
    </row>
    <row r="101" spans="1:14" x14ac:dyDescent="0.3">
      <c r="C101" t="s">
        <v>190</v>
      </c>
      <c r="D101" s="2"/>
      <c r="E101" s="5"/>
      <c r="F101" s="2"/>
      <c r="L101" s="2"/>
      <c r="M101" s="2"/>
      <c r="N101" s="2"/>
    </row>
    <row r="102" spans="1:14" x14ac:dyDescent="0.3">
      <c r="C102" t="s">
        <v>102</v>
      </c>
      <c r="D102" s="2">
        <v>1</v>
      </c>
      <c r="E102" s="5" t="s">
        <v>87</v>
      </c>
      <c r="F102" s="2">
        <v>18</v>
      </c>
      <c r="L102" s="2">
        <f t="shared" ref="L102:L107" si="27">D102*F102</f>
        <v>18</v>
      </c>
      <c r="M102" s="2">
        <f t="shared" ref="M102:M108" si="28">L102/16</f>
        <v>1.125</v>
      </c>
      <c r="N102" s="2"/>
    </row>
    <row r="103" spans="1:14" x14ac:dyDescent="0.3">
      <c r="C103" t="s">
        <v>103</v>
      </c>
      <c r="D103" s="2">
        <v>0</v>
      </c>
      <c r="E103" s="5" t="s">
        <v>87</v>
      </c>
      <c r="F103" s="2">
        <v>34</v>
      </c>
      <c r="L103" s="2">
        <f t="shared" ref="L103" si="29">D103*F103</f>
        <v>0</v>
      </c>
      <c r="M103" s="2">
        <f t="shared" ref="M103" si="30">L103/16</f>
        <v>0</v>
      </c>
      <c r="N103" s="2"/>
    </row>
    <row r="104" spans="1:14" x14ac:dyDescent="0.3">
      <c r="C104" t="s">
        <v>57</v>
      </c>
      <c r="D104" s="2">
        <v>1</v>
      </c>
      <c r="E104" s="5" t="s">
        <v>87</v>
      </c>
      <c r="F104" s="2">
        <v>14.5</v>
      </c>
      <c r="L104" s="2">
        <f t="shared" si="27"/>
        <v>14.5</v>
      </c>
      <c r="M104" s="2">
        <f t="shared" si="28"/>
        <v>0.90625</v>
      </c>
      <c r="N104" s="2"/>
    </row>
    <row r="105" spans="1:14" x14ac:dyDescent="0.3">
      <c r="C105" t="s">
        <v>61</v>
      </c>
      <c r="D105" s="2">
        <v>1</v>
      </c>
      <c r="E105" s="5" t="s">
        <v>87</v>
      </c>
      <c r="F105" s="2">
        <v>3.5</v>
      </c>
      <c r="L105" s="2">
        <f t="shared" si="27"/>
        <v>3.5</v>
      </c>
      <c r="M105" s="2">
        <f t="shared" si="28"/>
        <v>0.21875</v>
      </c>
      <c r="N105" s="2"/>
    </row>
    <row r="106" spans="1:14" x14ac:dyDescent="0.3">
      <c r="C106" t="s">
        <v>62</v>
      </c>
      <c r="D106" s="2">
        <v>1</v>
      </c>
      <c r="E106" s="5" t="s">
        <v>87</v>
      </c>
      <c r="F106" s="2">
        <v>16</v>
      </c>
      <c r="L106" s="2">
        <f t="shared" si="27"/>
        <v>16</v>
      </c>
      <c r="M106" s="2">
        <f t="shared" si="28"/>
        <v>1</v>
      </c>
      <c r="N106" s="2"/>
    </row>
    <row r="107" spans="1:14" x14ac:dyDescent="0.3">
      <c r="C107" t="s">
        <v>63</v>
      </c>
      <c r="D107" s="2">
        <v>1</v>
      </c>
      <c r="E107" s="5" t="s">
        <v>87</v>
      </c>
      <c r="F107" s="2">
        <v>3.5</v>
      </c>
      <c r="L107" s="2">
        <f t="shared" si="27"/>
        <v>3.5</v>
      </c>
      <c r="M107" s="2">
        <f t="shared" si="28"/>
        <v>0.21875</v>
      </c>
      <c r="N107" s="2"/>
    </row>
    <row r="108" spans="1:14" x14ac:dyDescent="0.3">
      <c r="A108" t="s">
        <v>65</v>
      </c>
      <c r="L108" s="2">
        <f>SUM(L94:L107)</f>
        <v>94.5</v>
      </c>
      <c r="M108" s="2">
        <f t="shared" si="28"/>
        <v>5.90625</v>
      </c>
      <c r="N108" s="2"/>
    </row>
    <row r="109" spans="1:14" x14ac:dyDescent="0.3">
      <c r="N109" s="2"/>
    </row>
    <row r="110" spans="1:14" x14ac:dyDescent="0.3">
      <c r="A110" t="s">
        <v>109</v>
      </c>
      <c r="B110" t="s">
        <v>123</v>
      </c>
      <c r="D110" t="s">
        <v>89</v>
      </c>
      <c r="G110" t="s">
        <v>90</v>
      </c>
      <c r="I110" s="5" t="s">
        <v>113</v>
      </c>
      <c r="N110" s="2"/>
    </row>
    <row r="111" spans="1:14" x14ac:dyDescent="0.3">
      <c r="C111" t="s">
        <v>124</v>
      </c>
      <c r="D111" s="2">
        <v>1</v>
      </c>
      <c r="E111" s="5" t="s">
        <v>82</v>
      </c>
      <c r="F111" s="2">
        <v>4.25</v>
      </c>
      <c r="G111" s="2">
        <v>1</v>
      </c>
      <c r="H111" s="2"/>
      <c r="I111" s="2">
        <v>1</v>
      </c>
      <c r="J111" s="2"/>
      <c r="K111" s="2"/>
      <c r="L111" s="2">
        <f>D111*F111*G111*I111</f>
        <v>4.25</v>
      </c>
      <c r="M111" s="2">
        <f>L111/16</f>
        <v>0.265625</v>
      </c>
      <c r="N111" s="2"/>
    </row>
    <row r="112" spans="1:14" x14ac:dyDescent="0.3">
      <c r="C112" t="s">
        <v>125</v>
      </c>
      <c r="D112" s="2">
        <v>1</v>
      </c>
      <c r="E112" s="5" t="s">
        <v>82</v>
      </c>
      <c r="F112" s="2">
        <v>4.25</v>
      </c>
      <c r="G112" s="2">
        <v>1</v>
      </c>
      <c r="H112" s="2"/>
      <c r="I112" s="2">
        <v>1</v>
      </c>
      <c r="J112" s="2"/>
      <c r="K112" s="2"/>
      <c r="L112" s="2">
        <f t="shared" ref="L112:L114" si="31">D112*F112*G112*I112</f>
        <v>4.25</v>
      </c>
      <c r="M112" s="2">
        <f t="shared" ref="M112:M145" si="32">L112/16</f>
        <v>0.265625</v>
      </c>
      <c r="N112" s="2"/>
    </row>
    <row r="113" spans="3:14" x14ac:dyDescent="0.3">
      <c r="C113" t="s">
        <v>126</v>
      </c>
      <c r="D113" s="2">
        <v>1</v>
      </c>
      <c r="E113" s="5" t="s">
        <v>82</v>
      </c>
      <c r="F113" s="2">
        <v>5.5</v>
      </c>
      <c r="G113" s="2">
        <v>1</v>
      </c>
      <c r="H113" s="2"/>
      <c r="I113" s="2">
        <v>1</v>
      </c>
      <c r="J113" s="2"/>
      <c r="K113" s="2"/>
      <c r="L113" s="2">
        <f t="shared" si="31"/>
        <v>5.5</v>
      </c>
      <c r="M113" s="2">
        <f t="shared" si="32"/>
        <v>0.34375</v>
      </c>
      <c r="N113" s="2"/>
    </row>
    <row r="114" spans="3:14" x14ac:dyDescent="0.3">
      <c r="C114" t="s">
        <v>127</v>
      </c>
      <c r="D114" s="2">
        <v>1</v>
      </c>
      <c r="E114" s="5" t="s">
        <v>82</v>
      </c>
      <c r="F114" s="2">
        <v>10</v>
      </c>
      <c r="G114" s="2">
        <v>1</v>
      </c>
      <c r="H114" s="2"/>
      <c r="I114" s="2">
        <v>0</v>
      </c>
      <c r="J114" s="2"/>
      <c r="K114" s="2"/>
      <c r="L114" s="2">
        <f t="shared" si="31"/>
        <v>0</v>
      </c>
      <c r="M114" s="2">
        <f t="shared" si="32"/>
        <v>0</v>
      </c>
      <c r="N114" s="2"/>
    </row>
    <row r="115" spans="3:14" x14ac:dyDescent="0.3">
      <c r="C115" t="s">
        <v>119</v>
      </c>
      <c r="D115" s="2">
        <v>1</v>
      </c>
      <c r="E115" s="5" t="s">
        <v>82</v>
      </c>
      <c r="F115" s="2">
        <v>9</v>
      </c>
      <c r="G115" s="2">
        <v>0</v>
      </c>
      <c r="H115" s="2"/>
      <c r="I115" s="2">
        <v>1</v>
      </c>
      <c r="J115" s="2"/>
      <c r="K115" s="2"/>
      <c r="L115" s="2">
        <f t="shared" ref="L115" si="33">D115*F115*G115*I115</f>
        <v>0</v>
      </c>
      <c r="M115" s="2">
        <f t="shared" si="32"/>
        <v>0</v>
      </c>
      <c r="N115" s="2"/>
    </row>
    <row r="116" spans="3:14" s="10" customFormat="1" x14ac:dyDescent="0.3">
      <c r="C116" s="10" t="s">
        <v>122</v>
      </c>
      <c r="D116" s="12">
        <v>1</v>
      </c>
      <c r="E116" s="16" t="s">
        <v>82</v>
      </c>
      <c r="F116" s="12">
        <v>8</v>
      </c>
      <c r="G116" s="12">
        <v>0</v>
      </c>
      <c r="H116" s="12"/>
      <c r="I116" s="12">
        <v>1</v>
      </c>
      <c r="J116" s="12"/>
      <c r="K116" s="12"/>
      <c r="L116" s="12">
        <f t="shared" ref="L116" si="34">D116*F116*G116*I116</f>
        <v>0</v>
      </c>
      <c r="M116" s="12">
        <f t="shared" si="32"/>
        <v>0</v>
      </c>
      <c r="N116" s="12"/>
    </row>
    <row r="117" spans="3:14" x14ac:dyDescent="0.3">
      <c r="C117" t="s">
        <v>115</v>
      </c>
      <c r="D117" s="2">
        <v>1</v>
      </c>
      <c r="E117" s="5" t="s">
        <v>82</v>
      </c>
      <c r="F117" s="2">
        <v>26.5</v>
      </c>
      <c r="G117" s="2">
        <v>0</v>
      </c>
      <c r="H117" s="2"/>
      <c r="I117" s="2">
        <v>1</v>
      </c>
      <c r="J117" s="2"/>
      <c r="K117" s="2"/>
      <c r="L117" s="2">
        <f t="shared" ref="L117:L119" si="35">D117*F117*G117*I117</f>
        <v>0</v>
      </c>
      <c r="M117" s="2">
        <f t="shared" si="32"/>
        <v>0</v>
      </c>
      <c r="N117" s="2"/>
    </row>
    <row r="118" spans="3:14" x14ac:dyDescent="0.3">
      <c r="C118" t="s">
        <v>116</v>
      </c>
      <c r="D118" s="2">
        <v>1</v>
      </c>
      <c r="E118" s="5" t="s">
        <v>82</v>
      </c>
      <c r="F118" s="2">
        <v>18</v>
      </c>
      <c r="G118" s="2">
        <v>0</v>
      </c>
      <c r="H118" s="2"/>
      <c r="I118" s="2">
        <v>1</v>
      </c>
      <c r="J118" s="2"/>
      <c r="K118" s="2"/>
      <c r="L118" s="2">
        <f t="shared" si="35"/>
        <v>0</v>
      </c>
      <c r="M118" s="2">
        <f t="shared" si="32"/>
        <v>0</v>
      </c>
      <c r="N118" s="2"/>
    </row>
    <row r="119" spans="3:14" x14ac:dyDescent="0.3">
      <c r="C119" t="s">
        <v>114</v>
      </c>
      <c r="D119" s="2">
        <v>1</v>
      </c>
      <c r="E119" s="5" t="s">
        <v>82</v>
      </c>
      <c r="F119" s="2">
        <v>23.5</v>
      </c>
      <c r="G119" s="2">
        <v>0</v>
      </c>
      <c r="H119" s="2"/>
      <c r="I119" s="2">
        <v>1</v>
      </c>
      <c r="J119" s="2"/>
      <c r="K119" s="2"/>
      <c r="L119" s="2">
        <f t="shared" si="35"/>
        <v>0</v>
      </c>
      <c r="M119" s="2">
        <f t="shared" si="32"/>
        <v>0</v>
      </c>
      <c r="N119" s="2"/>
    </row>
    <row r="120" spans="3:14" x14ac:dyDescent="0.3">
      <c r="C120" t="s">
        <v>128</v>
      </c>
      <c r="D120" s="2">
        <v>1</v>
      </c>
      <c r="E120" s="5" t="s">
        <v>82</v>
      </c>
      <c r="F120" s="2">
        <v>12.25</v>
      </c>
      <c r="G120" s="2">
        <v>1</v>
      </c>
      <c r="H120" s="2"/>
      <c r="I120" s="2">
        <v>1</v>
      </c>
      <c r="J120" s="2"/>
      <c r="K120" s="2"/>
      <c r="L120" s="2">
        <f t="shared" ref="L120:L144" si="36">D120*F120*G120*I120</f>
        <v>12.25</v>
      </c>
      <c r="M120" s="2">
        <f t="shared" si="32"/>
        <v>0.765625</v>
      </c>
      <c r="N120" s="2"/>
    </row>
    <row r="121" spans="3:14" s="10" customFormat="1" x14ac:dyDescent="0.3">
      <c r="C121" s="10" t="s">
        <v>117</v>
      </c>
      <c r="D121" s="12">
        <v>0</v>
      </c>
      <c r="E121" s="16" t="s">
        <v>82</v>
      </c>
      <c r="F121" s="12">
        <v>18</v>
      </c>
      <c r="G121" s="12">
        <v>0</v>
      </c>
      <c r="H121" s="12"/>
      <c r="I121" s="12">
        <v>1</v>
      </c>
      <c r="J121" s="12"/>
      <c r="K121" s="12"/>
      <c r="L121" s="12">
        <f t="shared" si="36"/>
        <v>0</v>
      </c>
      <c r="M121" s="12">
        <f t="shared" si="32"/>
        <v>0</v>
      </c>
      <c r="N121" s="12"/>
    </row>
    <row r="122" spans="3:14" s="10" customFormat="1" x14ac:dyDescent="0.3">
      <c r="C122" s="10" t="s">
        <v>159</v>
      </c>
      <c r="D122" s="12">
        <v>0</v>
      </c>
      <c r="E122" s="16" t="s">
        <v>82</v>
      </c>
      <c r="F122" s="12">
        <v>24</v>
      </c>
      <c r="G122" s="12">
        <v>0</v>
      </c>
      <c r="H122" s="12"/>
      <c r="I122" s="12">
        <v>1</v>
      </c>
      <c r="J122" s="12"/>
      <c r="K122" s="12"/>
      <c r="L122" s="12">
        <f t="shared" ref="L122:L123" si="37">D122*F122*G122*I122</f>
        <v>0</v>
      </c>
      <c r="M122" s="12">
        <f t="shared" ref="M122:M123" si="38">L122/16</f>
        <v>0</v>
      </c>
      <c r="N122" s="12"/>
    </row>
    <row r="123" spans="3:14" s="10" customFormat="1" x14ac:dyDescent="0.3">
      <c r="C123" s="10" t="s">
        <v>160</v>
      </c>
      <c r="D123" s="12">
        <v>0</v>
      </c>
      <c r="E123" s="16" t="s">
        <v>82</v>
      </c>
      <c r="F123" s="12">
        <v>26.5</v>
      </c>
      <c r="G123" s="12">
        <v>0</v>
      </c>
      <c r="H123" s="12"/>
      <c r="I123" s="12">
        <v>1</v>
      </c>
      <c r="J123" s="12"/>
      <c r="K123" s="12"/>
      <c r="L123" s="12">
        <f t="shared" si="37"/>
        <v>0</v>
      </c>
      <c r="M123" s="12">
        <f t="shared" si="38"/>
        <v>0</v>
      </c>
      <c r="N123" s="12"/>
    </row>
    <row r="124" spans="3:14" x14ac:dyDescent="0.3">
      <c r="C124" t="s">
        <v>149</v>
      </c>
      <c r="D124" s="2">
        <v>1</v>
      </c>
      <c r="E124" s="5" t="s">
        <v>82</v>
      </c>
      <c r="F124" s="2">
        <v>1</v>
      </c>
      <c r="G124" s="2">
        <v>1</v>
      </c>
      <c r="H124" s="2"/>
      <c r="I124" s="2">
        <v>1</v>
      </c>
      <c r="J124" s="2"/>
      <c r="K124" s="2"/>
      <c r="L124" s="2">
        <f t="shared" si="36"/>
        <v>1</v>
      </c>
      <c r="M124" s="2">
        <f t="shared" si="32"/>
        <v>6.25E-2</v>
      </c>
      <c r="N124" s="2"/>
    </row>
    <row r="125" spans="3:14" x14ac:dyDescent="0.3">
      <c r="C125" t="s">
        <v>148</v>
      </c>
      <c r="D125" s="2">
        <v>1</v>
      </c>
      <c r="E125" s="5" t="s">
        <v>82</v>
      </c>
      <c r="F125" s="2">
        <v>2</v>
      </c>
      <c r="G125" s="2">
        <v>1</v>
      </c>
      <c r="H125" s="2"/>
      <c r="I125" s="2">
        <v>1</v>
      </c>
      <c r="J125" s="2"/>
      <c r="K125" s="2"/>
      <c r="L125" s="2">
        <f t="shared" ref="L125:L126" si="39">D125*F125*G125*I125</f>
        <v>2</v>
      </c>
      <c r="M125" s="2">
        <f t="shared" ref="M125:M126" si="40">L125/16</f>
        <v>0.125</v>
      </c>
      <c r="N125" s="2"/>
    </row>
    <row r="126" spans="3:14" x14ac:dyDescent="0.3">
      <c r="C126" t="s">
        <v>147</v>
      </c>
      <c r="D126" s="2">
        <v>1</v>
      </c>
      <c r="E126" s="5" t="s">
        <v>82</v>
      </c>
      <c r="F126" s="2">
        <v>5</v>
      </c>
      <c r="G126" s="2">
        <v>0</v>
      </c>
      <c r="H126" s="2"/>
      <c r="I126" s="2">
        <v>1</v>
      </c>
      <c r="J126" s="2"/>
      <c r="K126" s="2"/>
      <c r="L126" s="2">
        <f t="shared" si="39"/>
        <v>0</v>
      </c>
      <c r="M126" s="2">
        <f t="shared" si="40"/>
        <v>0</v>
      </c>
      <c r="N126" s="2"/>
    </row>
    <row r="127" spans="3:14" x14ac:dyDescent="0.3">
      <c r="C127" t="s">
        <v>129</v>
      </c>
      <c r="D127" s="2">
        <v>1</v>
      </c>
      <c r="E127" s="5" t="s">
        <v>82</v>
      </c>
      <c r="F127" s="2">
        <v>4</v>
      </c>
      <c r="G127" s="2">
        <v>1</v>
      </c>
      <c r="H127" s="2"/>
      <c r="I127" s="2">
        <v>0</v>
      </c>
      <c r="J127" s="2"/>
      <c r="K127" s="2"/>
      <c r="L127" s="2">
        <f t="shared" si="36"/>
        <v>0</v>
      </c>
      <c r="M127" s="2">
        <f t="shared" si="32"/>
        <v>0</v>
      </c>
      <c r="N127" s="2"/>
    </row>
    <row r="128" spans="3:14" x14ac:dyDescent="0.3">
      <c r="C128" t="s">
        <v>143</v>
      </c>
      <c r="D128" s="2">
        <v>1</v>
      </c>
      <c r="E128" s="5" t="s">
        <v>82</v>
      </c>
      <c r="F128" s="2">
        <v>4</v>
      </c>
      <c r="G128" s="2">
        <v>1</v>
      </c>
      <c r="H128" s="2"/>
      <c r="I128" s="2">
        <v>1</v>
      </c>
      <c r="J128" s="2"/>
      <c r="K128" s="2"/>
      <c r="L128" s="2">
        <f t="shared" ref="L128" si="41">D128*F128*G128*I128</f>
        <v>4</v>
      </c>
      <c r="M128" s="2">
        <f t="shared" si="32"/>
        <v>0.25</v>
      </c>
      <c r="N128" s="2"/>
    </row>
    <row r="129" spans="3:14" x14ac:dyDescent="0.3">
      <c r="C129" t="s">
        <v>121</v>
      </c>
      <c r="D129" s="2">
        <v>1</v>
      </c>
      <c r="E129" s="5" t="s">
        <v>82</v>
      </c>
      <c r="F129" s="2">
        <v>8</v>
      </c>
      <c r="G129" s="2">
        <v>0</v>
      </c>
      <c r="H129" s="2"/>
      <c r="I129" s="2">
        <v>1</v>
      </c>
      <c r="J129" s="2"/>
      <c r="K129" s="2"/>
      <c r="L129" s="2">
        <f t="shared" ref="L129" si="42">D129*F129*G129*I129</f>
        <v>0</v>
      </c>
      <c r="M129" s="2">
        <f t="shared" si="32"/>
        <v>0</v>
      </c>
      <c r="N129" s="2"/>
    </row>
    <row r="130" spans="3:14" x14ac:dyDescent="0.3">
      <c r="C130" t="s">
        <v>130</v>
      </c>
      <c r="D130" s="2">
        <v>1</v>
      </c>
      <c r="E130" s="5" t="s">
        <v>82</v>
      </c>
      <c r="F130" s="2">
        <v>4</v>
      </c>
      <c r="G130" s="2">
        <v>1</v>
      </c>
      <c r="H130" s="2"/>
      <c r="I130" s="2">
        <v>1</v>
      </c>
      <c r="J130" s="2"/>
      <c r="K130" s="2"/>
      <c r="L130" s="2">
        <f t="shared" si="36"/>
        <v>4</v>
      </c>
      <c r="M130" s="2">
        <f t="shared" si="32"/>
        <v>0.25</v>
      </c>
      <c r="N130" s="2"/>
    </row>
    <row r="131" spans="3:14" x14ac:dyDescent="0.3">
      <c r="C131" t="s">
        <v>131</v>
      </c>
      <c r="D131" s="2">
        <v>1</v>
      </c>
      <c r="E131" s="5" t="s">
        <v>82</v>
      </c>
      <c r="F131" s="2">
        <v>9</v>
      </c>
      <c r="G131" s="2">
        <v>1</v>
      </c>
      <c r="H131" s="2"/>
      <c r="I131" s="2">
        <v>1</v>
      </c>
      <c r="J131" s="2"/>
      <c r="K131" s="2"/>
      <c r="L131" s="2">
        <f t="shared" si="36"/>
        <v>9</v>
      </c>
      <c r="M131" s="2">
        <f t="shared" si="32"/>
        <v>0.5625</v>
      </c>
      <c r="N131" s="2"/>
    </row>
    <row r="132" spans="3:14" x14ac:dyDescent="0.3">
      <c r="C132" t="s">
        <v>132</v>
      </c>
      <c r="D132" s="2">
        <v>1</v>
      </c>
      <c r="E132" s="5" t="s">
        <v>82</v>
      </c>
      <c r="F132" s="2">
        <v>16</v>
      </c>
      <c r="G132" s="2">
        <v>1</v>
      </c>
      <c r="H132" s="2"/>
      <c r="I132" s="2">
        <v>0</v>
      </c>
      <c r="J132" s="2"/>
      <c r="K132" s="2"/>
      <c r="L132" s="2">
        <f t="shared" si="36"/>
        <v>0</v>
      </c>
      <c r="M132" s="2">
        <f t="shared" si="32"/>
        <v>0</v>
      </c>
      <c r="N132" s="2"/>
    </row>
    <row r="133" spans="3:14" x14ac:dyDescent="0.3">
      <c r="C133" t="s">
        <v>133</v>
      </c>
      <c r="D133" s="2">
        <v>1</v>
      </c>
      <c r="E133" s="5" t="s">
        <v>82</v>
      </c>
      <c r="F133" s="2">
        <v>2</v>
      </c>
      <c r="G133" s="2">
        <v>1</v>
      </c>
      <c r="H133" s="2"/>
      <c r="I133" s="2">
        <v>0</v>
      </c>
      <c r="J133" s="2"/>
      <c r="K133" s="2"/>
      <c r="L133" s="2">
        <f t="shared" si="36"/>
        <v>0</v>
      </c>
      <c r="M133" s="2">
        <f t="shared" si="32"/>
        <v>0</v>
      </c>
      <c r="N133" s="2"/>
    </row>
    <row r="134" spans="3:14" s="10" customFormat="1" x14ac:dyDescent="0.3">
      <c r="C134" s="10" t="s">
        <v>118</v>
      </c>
      <c r="D134" s="12">
        <v>1</v>
      </c>
      <c r="E134" s="16" t="s">
        <v>82</v>
      </c>
      <c r="F134" s="12">
        <v>24</v>
      </c>
      <c r="G134" s="12">
        <v>0</v>
      </c>
      <c r="H134" s="12"/>
      <c r="I134" s="12">
        <v>1</v>
      </c>
      <c r="J134" s="12"/>
      <c r="K134" s="12"/>
      <c r="L134" s="12">
        <f t="shared" si="36"/>
        <v>0</v>
      </c>
      <c r="M134" s="12">
        <f t="shared" si="32"/>
        <v>0</v>
      </c>
      <c r="N134" s="12"/>
    </row>
    <row r="135" spans="3:14" x14ac:dyDescent="0.3">
      <c r="C135" t="s">
        <v>134</v>
      </c>
      <c r="D135" s="2">
        <v>1</v>
      </c>
      <c r="E135" s="5" t="s">
        <v>82</v>
      </c>
      <c r="F135" s="2">
        <v>9</v>
      </c>
      <c r="G135" s="2">
        <v>1</v>
      </c>
      <c r="H135" s="2"/>
      <c r="I135" s="2">
        <v>1</v>
      </c>
      <c r="J135" s="2"/>
      <c r="K135" s="2"/>
      <c r="L135" s="2">
        <f t="shared" si="36"/>
        <v>9</v>
      </c>
      <c r="M135" s="2">
        <f t="shared" si="32"/>
        <v>0.5625</v>
      </c>
      <c r="N135" s="2"/>
    </row>
    <row r="136" spans="3:14" x14ac:dyDescent="0.3">
      <c r="C136" t="s">
        <v>144</v>
      </c>
      <c r="D136" s="2">
        <v>1</v>
      </c>
      <c r="E136" s="5" t="s">
        <v>82</v>
      </c>
      <c r="F136" s="2">
        <v>4.5</v>
      </c>
      <c r="G136" s="2">
        <v>1</v>
      </c>
      <c r="H136" s="2"/>
      <c r="I136" s="2">
        <v>0</v>
      </c>
      <c r="J136" s="2"/>
      <c r="K136" s="2"/>
      <c r="L136" s="2">
        <f t="shared" si="36"/>
        <v>0</v>
      </c>
      <c r="M136" s="2">
        <f t="shared" si="32"/>
        <v>0</v>
      </c>
      <c r="N136" s="2"/>
    </row>
    <row r="137" spans="3:14" x14ac:dyDescent="0.3">
      <c r="C137" t="s">
        <v>135</v>
      </c>
      <c r="D137" s="2">
        <v>1</v>
      </c>
      <c r="E137" s="5" t="s">
        <v>82</v>
      </c>
      <c r="F137" s="2">
        <v>4.5</v>
      </c>
      <c r="G137" s="2">
        <v>1</v>
      </c>
      <c r="H137" s="2"/>
      <c r="I137" s="2">
        <v>1</v>
      </c>
      <c r="J137" s="2"/>
      <c r="K137" s="2"/>
      <c r="L137" s="2">
        <f t="shared" ref="L137" si="43">D137*F137*G137*I137</f>
        <v>4.5</v>
      </c>
      <c r="M137" s="2">
        <f t="shared" si="32"/>
        <v>0.28125</v>
      </c>
      <c r="N137" s="2"/>
    </row>
    <row r="138" spans="3:14" x14ac:dyDescent="0.3">
      <c r="C138" t="s">
        <v>120</v>
      </c>
      <c r="D138" s="2">
        <v>1</v>
      </c>
      <c r="E138" s="5" t="s">
        <v>82</v>
      </c>
      <c r="F138" s="2">
        <v>3</v>
      </c>
      <c r="G138" s="2">
        <v>0</v>
      </c>
      <c r="H138" s="2"/>
      <c r="I138" s="2">
        <v>1</v>
      </c>
      <c r="J138" s="2"/>
      <c r="K138" s="2"/>
      <c r="L138" s="2">
        <f t="shared" si="36"/>
        <v>0</v>
      </c>
      <c r="M138" s="2">
        <f t="shared" si="32"/>
        <v>0</v>
      </c>
      <c r="N138" s="2"/>
    </row>
    <row r="139" spans="3:14" x14ac:dyDescent="0.3">
      <c r="C139" t="s">
        <v>136</v>
      </c>
      <c r="D139" s="2">
        <v>1</v>
      </c>
      <c r="E139" s="5" t="s">
        <v>82</v>
      </c>
      <c r="F139" s="2">
        <v>2</v>
      </c>
      <c r="G139" s="2">
        <v>1</v>
      </c>
      <c r="H139" s="2"/>
      <c r="I139" s="2">
        <v>1</v>
      </c>
      <c r="J139" s="2"/>
      <c r="K139" s="2"/>
      <c r="L139" s="2">
        <f t="shared" si="36"/>
        <v>2</v>
      </c>
      <c r="M139" s="2">
        <f t="shared" si="32"/>
        <v>0.125</v>
      </c>
      <c r="N139" s="2"/>
    </row>
    <row r="140" spans="3:14" x14ac:dyDescent="0.3">
      <c r="C140" t="s">
        <v>137</v>
      </c>
      <c r="D140" s="2">
        <v>1</v>
      </c>
      <c r="E140" s="5" t="s">
        <v>82</v>
      </c>
      <c r="F140" s="2">
        <v>1</v>
      </c>
      <c r="G140" s="2">
        <v>1</v>
      </c>
      <c r="H140" s="2"/>
      <c r="I140" s="2">
        <v>0</v>
      </c>
      <c r="J140" s="2"/>
      <c r="K140" s="2"/>
      <c r="L140" s="2">
        <f t="shared" si="36"/>
        <v>0</v>
      </c>
      <c r="M140" s="2">
        <f t="shared" si="32"/>
        <v>0</v>
      </c>
      <c r="N140" s="2"/>
    </row>
    <row r="141" spans="3:14" x14ac:dyDescent="0.3">
      <c r="C141" t="s">
        <v>138</v>
      </c>
      <c r="D141" s="2">
        <v>1</v>
      </c>
      <c r="E141" s="5" t="s">
        <v>82</v>
      </c>
      <c r="F141" s="2">
        <v>2</v>
      </c>
      <c r="G141" s="2">
        <v>1</v>
      </c>
      <c r="H141" s="2"/>
      <c r="I141" s="2">
        <v>1</v>
      </c>
      <c r="J141" s="2"/>
      <c r="K141" s="2"/>
      <c r="L141" s="2">
        <f t="shared" si="36"/>
        <v>2</v>
      </c>
      <c r="M141" s="2">
        <f t="shared" si="32"/>
        <v>0.125</v>
      </c>
      <c r="N141" s="2"/>
    </row>
    <row r="142" spans="3:14" x14ac:dyDescent="0.3">
      <c r="C142" t="s">
        <v>139</v>
      </c>
      <c r="D142" s="2">
        <v>1</v>
      </c>
      <c r="E142" s="5" t="s">
        <v>82</v>
      </c>
      <c r="F142" s="2">
        <v>2</v>
      </c>
      <c r="G142" s="2">
        <v>1</v>
      </c>
      <c r="H142" s="2"/>
      <c r="I142" s="2">
        <v>1</v>
      </c>
      <c r="J142" s="2"/>
      <c r="K142" s="2"/>
      <c r="L142" s="2">
        <f t="shared" si="36"/>
        <v>2</v>
      </c>
      <c r="M142" s="2">
        <f t="shared" si="32"/>
        <v>0.125</v>
      </c>
      <c r="N142" s="2"/>
    </row>
    <row r="143" spans="3:14" x14ac:dyDescent="0.3">
      <c r="C143" t="s">
        <v>140</v>
      </c>
      <c r="D143" s="2">
        <v>1</v>
      </c>
      <c r="E143" s="5" t="s">
        <v>82</v>
      </c>
      <c r="F143" s="2">
        <v>1</v>
      </c>
      <c r="G143" s="2">
        <v>1</v>
      </c>
      <c r="H143" s="2"/>
      <c r="I143" s="2">
        <v>1</v>
      </c>
      <c r="J143" s="2"/>
      <c r="K143" s="2"/>
      <c r="L143" s="2">
        <f t="shared" si="36"/>
        <v>1</v>
      </c>
      <c r="M143" s="2">
        <f t="shared" si="32"/>
        <v>6.25E-2</v>
      </c>
      <c r="N143" s="2"/>
    </row>
    <row r="144" spans="3:14" x14ac:dyDescent="0.3">
      <c r="C144" t="s">
        <v>141</v>
      </c>
      <c r="D144" s="2">
        <v>1</v>
      </c>
      <c r="E144" s="5" t="s">
        <v>82</v>
      </c>
      <c r="F144" s="2">
        <v>1</v>
      </c>
      <c r="G144" s="2">
        <v>1</v>
      </c>
      <c r="H144" s="2"/>
      <c r="I144" s="2">
        <v>1</v>
      </c>
      <c r="J144" s="2"/>
      <c r="K144" s="2"/>
      <c r="L144" s="2">
        <f t="shared" si="36"/>
        <v>1</v>
      </c>
      <c r="M144" s="2">
        <f t="shared" si="32"/>
        <v>6.25E-2</v>
      </c>
      <c r="N144" s="2"/>
    </row>
    <row r="145" spans="1:14" x14ac:dyDescent="0.3">
      <c r="A145" t="s">
        <v>142</v>
      </c>
      <c r="D145" s="2"/>
      <c r="E145" s="5"/>
      <c r="F145" s="2"/>
      <c r="G145" s="2"/>
      <c r="H145" s="2"/>
      <c r="I145" s="2"/>
      <c r="J145" s="2"/>
      <c r="K145" s="2"/>
      <c r="L145" s="2">
        <f>SUM(L111:L144)</f>
        <v>67.75</v>
      </c>
      <c r="M145" s="2">
        <f t="shared" si="32"/>
        <v>4.234375</v>
      </c>
      <c r="N145" s="2"/>
    </row>
    <row r="146" spans="1:14" x14ac:dyDescent="0.3">
      <c r="N146" s="2"/>
    </row>
    <row r="147" spans="1:14" x14ac:dyDescent="0.3">
      <c r="A147" t="s">
        <v>145</v>
      </c>
      <c r="L147" s="2">
        <f>L38+L55+L91+L108+L145</f>
        <v>525.5</v>
      </c>
      <c r="M147" s="2">
        <f>L147/16</f>
        <v>32.84375</v>
      </c>
      <c r="N147" s="2"/>
    </row>
  </sheetData>
  <pageMargins left="0.7" right="0.7" top="0.75" bottom="0.75" header="0.3" footer="0.3"/>
  <pageSetup orientation="portrait" horizontalDpi="4294967293" verticalDpi="0" r:id="rId1"/>
  <ignoredErrors>
    <ignoredError sqref="L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9DB81-F04B-4E22-9BCB-82DC4C120AF4}">
  <dimension ref="A1:M144"/>
  <sheetViews>
    <sheetView workbookViewId="0">
      <selection activeCell="I80" sqref="I80"/>
    </sheetView>
  </sheetViews>
  <sheetFormatPr defaultRowHeight="14.4" x14ac:dyDescent="0.3"/>
  <cols>
    <col min="1" max="1" width="12.88671875" customWidth="1"/>
    <col min="2" max="2" width="11.44140625" customWidth="1"/>
    <col min="3" max="3" width="30.44140625" customWidth="1"/>
    <col min="4" max="4" width="14" customWidth="1"/>
    <col min="7" max="7" width="9.77734375" customWidth="1"/>
  </cols>
  <sheetData>
    <row r="1" spans="1:13" x14ac:dyDescent="0.3">
      <c r="A1" t="s">
        <v>66</v>
      </c>
    </row>
    <row r="2" spans="1:13" x14ac:dyDescent="0.3">
      <c r="B2" s="1" t="s">
        <v>0</v>
      </c>
      <c r="C2" s="2">
        <f>C3*7</f>
        <v>7</v>
      </c>
      <c r="D2" s="2"/>
      <c r="E2" s="2"/>
      <c r="F2" s="2"/>
      <c r="G2" s="2"/>
    </row>
    <row r="3" spans="1:13" x14ac:dyDescent="0.3">
      <c r="B3" s="1" t="s">
        <v>1</v>
      </c>
      <c r="C3" s="2">
        <v>1</v>
      </c>
      <c r="D3" s="2"/>
      <c r="E3" s="2"/>
      <c r="F3" s="2"/>
      <c r="G3" s="2"/>
    </row>
    <row r="4" spans="1:13" x14ac:dyDescent="0.3">
      <c r="B4" s="1" t="s">
        <v>2</v>
      </c>
      <c r="C4" s="2">
        <f>C3/4.35</f>
        <v>0.22988505747126439</v>
      </c>
      <c r="D4" s="2"/>
      <c r="E4" s="2"/>
      <c r="F4" s="2"/>
      <c r="G4" s="2"/>
    </row>
    <row r="5" spans="1:13" x14ac:dyDescent="0.3">
      <c r="B5" s="1"/>
    </row>
    <row r="6" spans="1:13" x14ac:dyDescent="0.3">
      <c r="A6" s="10" t="s">
        <v>158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3">
      <c r="B7" s="1"/>
    </row>
    <row r="8" spans="1:13" x14ac:dyDescent="0.3">
      <c r="A8" t="s">
        <v>3</v>
      </c>
      <c r="B8" t="s">
        <v>6</v>
      </c>
      <c r="C8" s="1"/>
      <c r="D8" s="1"/>
      <c r="E8" s="1"/>
      <c r="F8" s="1"/>
      <c r="G8" s="1"/>
      <c r="H8" s="2"/>
      <c r="I8" s="2"/>
      <c r="J8" s="2"/>
      <c r="K8" s="2"/>
      <c r="L8" s="2"/>
      <c r="M8" s="2"/>
    </row>
    <row r="9" spans="1:13" x14ac:dyDescent="0.3">
      <c r="A9" t="s">
        <v>4</v>
      </c>
      <c r="B9" t="s">
        <v>5</v>
      </c>
      <c r="C9" s="1"/>
      <c r="D9" s="5" t="s">
        <v>90</v>
      </c>
      <c r="E9" s="4" t="s">
        <v>71</v>
      </c>
      <c r="F9" s="4" t="s">
        <v>67</v>
      </c>
      <c r="G9" s="4" t="s">
        <v>73</v>
      </c>
      <c r="H9" s="3" t="s">
        <v>68</v>
      </c>
      <c r="I9" s="3" t="s">
        <v>69</v>
      </c>
      <c r="J9" s="3" t="s">
        <v>76</v>
      </c>
      <c r="K9" s="3" t="s">
        <v>70</v>
      </c>
      <c r="L9" s="3" t="s">
        <v>74</v>
      </c>
      <c r="M9" s="3" t="s">
        <v>9</v>
      </c>
    </row>
    <row r="10" spans="1:13" x14ac:dyDescent="0.3">
      <c r="B10" t="s">
        <v>7</v>
      </c>
      <c r="C10" s="1"/>
      <c r="D10" s="1"/>
      <c r="E10" s="4"/>
      <c r="F10" s="4"/>
      <c r="G10" s="4"/>
      <c r="H10" s="2"/>
      <c r="I10" s="2"/>
      <c r="J10" s="2"/>
      <c r="K10" s="2"/>
      <c r="L10" s="2"/>
      <c r="M10" s="2"/>
    </row>
    <row r="11" spans="1:13" x14ac:dyDescent="0.3">
      <c r="C11" t="s">
        <v>8</v>
      </c>
      <c r="D11" s="2">
        <v>0</v>
      </c>
      <c r="E11" s="4" t="s">
        <v>72</v>
      </c>
      <c r="F11" s="7">
        <v>4</v>
      </c>
      <c r="G11" s="6"/>
      <c r="H11" s="2">
        <v>5</v>
      </c>
      <c r="I11" s="2"/>
      <c r="J11" s="2">
        <f>C3</f>
        <v>1</v>
      </c>
      <c r="K11" s="2"/>
      <c r="L11" s="2">
        <f>D11*F11*H11*J11</f>
        <v>0</v>
      </c>
      <c r="M11" s="2">
        <f>L11/16</f>
        <v>0</v>
      </c>
    </row>
    <row r="12" spans="1:13" x14ac:dyDescent="0.3">
      <c r="C12" t="s">
        <v>11</v>
      </c>
      <c r="D12" s="2">
        <v>0</v>
      </c>
      <c r="E12" s="4" t="s">
        <v>72</v>
      </c>
      <c r="F12" s="7">
        <v>6.5</v>
      </c>
      <c r="G12" s="6"/>
      <c r="H12" s="2">
        <v>1</v>
      </c>
      <c r="I12" s="2"/>
      <c r="J12" s="2">
        <f>C3</f>
        <v>1</v>
      </c>
      <c r="K12" s="2"/>
      <c r="L12" s="2">
        <f t="shared" ref="L12:L35" si="0">D12*F12*H12*J12</f>
        <v>0</v>
      </c>
      <c r="M12" s="2">
        <f t="shared" ref="M12:M14" si="1">L12/16</f>
        <v>0</v>
      </c>
    </row>
    <row r="13" spans="1:13" x14ac:dyDescent="0.3">
      <c r="C13" t="s">
        <v>13</v>
      </c>
      <c r="D13" s="2">
        <v>1</v>
      </c>
      <c r="E13" s="4" t="s">
        <v>14</v>
      </c>
      <c r="F13" s="7">
        <v>1</v>
      </c>
      <c r="G13" s="6" t="s">
        <v>161</v>
      </c>
      <c r="H13" s="2">
        <v>10</v>
      </c>
      <c r="I13" s="2"/>
      <c r="J13" s="2">
        <f>C3</f>
        <v>1</v>
      </c>
      <c r="K13" s="2"/>
      <c r="L13" s="2">
        <f t="shared" si="0"/>
        <v>10</v>
      </c>
      <c r="M13" s="2">
        <f t="shared" si="1"/>
        <v>0.625</v>
      </c>
    </row>
    <row r="14" spans="1:13" x14ac:dyDescent="0.3">
      <c r="C14" t="s">
        <v>12</v>
      </c>
      <c r="D14" s="2">
        <v>1</v>
      </c>
      <c r="E14" s="4" t="s">
        <v>14</v>
      </c>
      <c r="F14" s="7">
        <v>1</v>
      </c>
      <c r="G14" s="6"/>
      <c r="H14" s="2">
        <v>7</v>
      </c>
      <c r="I14" s="2"/>
      <c r="J14" s="2">
        <f>C3</f>
        <v>1</v>
      </c>
      <c r="K14" s="2"/>
      <c r="L14" s="2">
        <f t="shared" si="0"/>
        <v>7</v>
      </c>
      <c r="M14" s="2">
        <f t="shared" si="1"/>
        <v>0.4375</v>
      </c>
    </row>
    <row r="15" spans="1:13" x14ac:dyDescent="0.3">
      <c r="C15" t="s">
        <v>154</v>
      </c>
      <c r="D15" s="2">
        <v>1</v>
      </c>
      <c r="E15" s="4" t="s">
        <v>14</v>
      </c>
      <c r="F15" s="7">
        <v>1</v>
      </c>
      <c r="G15" s="6"/>
      <c r="H15" s="2">
        <v>3.25</v>
      </c>
      <c r="I15" s="2"/>
      <c r="J15" s="2">
        <f>C3</f>
        <v>1</v>
      </c>
      <c r="K15" s="2"/>
      <c r="L15" s="2">
        <f t="shared" si="0"/>
        <v>3.25</v>
      </c>
      <c r="M15" s="2">
        <f>L15/16</f>
        <v>0.203125</v>
      </c>
    </row>
    <row r="16" spans="1:13" x14ac:dyDescent="0.3">
      <c r="C16" t="s">
        <v>10</v>
      </c>
      <c r="D16" s="2">
        <v>0</v>
      </c>
      <c r="E16" s="4" t="s">
        <v>14</v>
      </c>
      <c r="F16" s="7">
        <v>1</v>
      </c>
      <c r="G16" s="6"/>
      <c r="H16" s="2"/>
      <c r="I16" s="2"/>
      <c r="J16" s="2"/>
      <c r="K16" s="2">
        <v>1.5</v>
      </c>
      <c r="L16" s="2">
        <f>D16*F16*K16</f>
        <v>0</v>
      </c>
      <c r="M16" s="2">
        <f>L16/16</f>
        <v>0</v>
      </c>
    </row>
    <row r="17" spans="1:13" x14ac:dyDescent="0.3">
      <c r="A17" s="10"/>
      <c r="B17" s="10"/>
      <c r="C17" s="10" t="s">
        <v>155</v>
      </c>
      <c r="D17" s="12">
        <v>1</v>
      </c>
      <c r="E17" s="13" t="s">
        <v>156</v>
      </c>
      <c r="F17" s="14">
        <v>14</v>
      </c>
      <c r="G17" s="15"/>
      <c r="H17" s="12">
        <v>2</v>
      </c>
      <c r="I17" s="12"/>
      <c r="J17" s="12">
        <v>1</v>
      </c>
      <c r="K17" s="12"/>
      <c r="L17" s="12">
        <f t="shared" ref="L17" si="2">D17*F17*H17*J17</f>
        <v>28</v>
      </c>
      <c r="M17" s="12">
        <f t="shared" ref="M17" si="3">L17/16</f>
        <v>1.75</v>
      </c>
    </row>
    <row r="18" spans="1:13" x14ac:dyDescent="0.3">
      <c r="B18" t="s">
        <v>15</v>
      </c>
      <c r="E18" s="4"/>
      <c r="F18" s="8"/>
      <c r="G18" s="4"/>
      <c r="L18" s="2"/>
      <c r="M18" s="2"/>
    </row>
    <row r="19" spans="1:13" x14ac:dyDescent="0.3">
      <c r="C19" t="s">
        <v>16</v>
      </c>
      <c r="D19" s="2">
        <v>1</v>
      </c>
      <c r="E19" s="4" t="s">
        <v>75</v>
      </c>
      <c r="F19" s="7">
        <v>1.3333333333333299</v>
      </c>
      <c r="G19" s="4"/>
      <c r="H19" s="2">
        <v>4</v>
      </c>
      <c r="I19" s="2"/>
      <c r="J19" s="2">
        <f>C3</f>
        <v>1</v>
      </c>
      <c r="K19" s="2"/>
      <c r="L19" s="2">
        <f t="shared" si="0"/>
        <v>5.3333333333333197</v>
      </c>
      <c r="M19" s="2">
        <f t="shared" ref="M19:M21" si="4">L19/16</f>
        <v>0.33333333333333248</v>
      </c>
    </row>
    <row r="20" spans="1:13" x14ac:dyDescent="0.3">
      <c r="C20" t="s">
        <v>18</v>
      </c>
      <c r="D20" s="2">
        <v>1</v>
      </c>
      <c r="E20" s="4" t="s">
        <v>75</v>
      </c>
      <c r="F20" s="7">
        <v>1.6666666666666701</v>
      </c>
      <c r="G20" s="4"/>
      <c r="H20" s="2">
        <v>4</v>
      </c>
      <c r="I20" s="2"/>
      <c r="J20" s="2">
        <f>C3</f>
        <v>1</v>
      </c>
      <c r="K20" s="2"/>
      <c r="L20" s="2">
        <f t="shared" si="0"/>
        <v>6.6666666666666803</v>
      </c>
      <c r="M20" s="2">
        <f t="shared" si="4"/>
        <v>0.41666666666666752</v>
      </c>
    </row>
    <row r="21" spans="1:13" x14ac:dyDescent="0.3">
      <c r="C21" t="s">
        <v>17</v>
      </c>
      <c r="D21" s="2">
        <v>1</v>
      </c>
      <c r="E21" s="4" t="s">
        <v>75</v>
      </c>
      <c r="F21" s="7">
        <v>2.1666666666666701</v>
      </c>
      <c r="G21" s="4"/>
      <c r="H21" s="2">
        <v>4</v>
      </c>
      <c r="I21" s="2"/>
      <c r="J21" s="2">
        <f>C3</f>
        <v>1</v>
      </c>
      <c r="K21" s="2"/>
      <c r="L21" s="2">
        <f t="shared" si="0"/>
        <v>8.6666666666666803</v>
      </c>
      <c r="M21" s="2">
        <f t="shared" si="4"/>
        <v>0.54166666666666752</v>
      </c>
    </row>
    <row r="22" spans="1:13" x14ac:dyDescent="0.3">
      <c r="B22" t="s">
        <v>19</v>
      </c>
      <c r="E22" s="4"/>
      <c r="F22" s="8"/>
      <c r="G22" s="4"/>
      <c r="L22" s="2"/>
    </row>
    <row r="23" spans="1:13" x14ac:dyDescent="0.3">
      <c r="C23" t="s">
        <v>32</v>
      </c>
      <c r="D23" s="2">
        <v>0</v>
      </c>
      <c r="E23" s="4" t="s">
        <v>75</v>
      </c>
      <c r="F23" s="7">
        <v>1.3333333333333333</v>
      </c>
      <c r="G23" s="4"/>
      <c r="H23" s="2">
        <v>7</v>
      </c>
      <c r="I23" s="2"/>
      <c r="J23" s="2">
        <f>C3</f>
        <v>1</v>
      </c>
      <c r="K23" s="2"/>
      <c r="L23" s="2">
        <f t="shared" si="0"/>
        <v>0</v>
      </c>
      <c r="M23" s="2">
        <f>L23/16</f>
        <v>0</v>
      </c>
    </row>
    <row r="24" spans="1:13" x14ac:dyDescent="0.3">
      <c r="C24" t="s">
        <v>20</v>
      </c>
      <c r="D24" s="2">
        <v>0</v>
      </c>
      <c r="E24" s="4" t="s">
        <v>75</v>
      </c>
      <c r="F24" s="7">
        <v>1.6666666666666667</v>
      </c>
      <c r="G24" s="4"/>
      <c r="H24" s="2">
        <v>6</v>
      </c>
      <c r="I24" s="2"/>
      <c r="J24" s="2">
        <f>C3</f>
        <v>1</v>
      </c>
      <c r="K24" s="2"/>
      <c r="L24" s="2">
        <f t="shared" si="0"/>
        <v>0</v>
      </c>
      <c r="M24" s="2">
        <f t="shared" ref="M24:M36" si="5">L24/16</f>
        <v>0</v>
      </c>
    </row>
    <row r="25" spans="1:13" x14ac:dyDescent="0.3">
      <c r="C25" t="s">
        <v>21</v>
      </c>
      <c r="D25" s="2">
        <v>1</v>
      </c>
      <c r="E25" s="4" t="s">
        <v>77</v>
      </c>
      <c r="F25" s="7">
        <v>2.5</v>
      </c>
      <c r="G25" s="4"/>
      <c r="H25" s="2">
        <v>5</v>
      </c>
      <c r="I25" s="2"/>
      <c r="J25" s="2">
        <f>C3</f>
        <v>1</v>
      </c>
      <c r="K25" s="2"/>
      <c r="L25" s="2">
        <f t="shared" si="0"/>
        <v>12.5</v>
      </c>
      <c r="M25" s="2">
        <f t="shared" si="5"/>
        <v>0.78125</v>
      </c>
    </row>
    <row r="26" spans="1:13" x14ac:dyDescent="0.3">
      <c r="C26" t="s">
        <v>22</v>
      </c>
      <c r="D26" s="2">
        <v>1</v>
      </c>
      <c r="E26" s="4" t="s">
        <v>77</v>
      </c>
      <c r="F26" s="7">
        <v>0.5</v>
      </c>
      <c r="G26" s="4"/>
      <c r="H26" s="2">
        <v>2</v>
      </c>
      <c r="I26" s="2"/>
      <c r="J26" s="2">
        <f>C3</f>
        <v>1</v>
      </c>
      <c r="K26" s="2"/>
      <c r="L26" s="2">
        <f t="shared" si="0"/>
        <v>1</v>
      </c>
      <c r="M26" s="2">
        <f t="shared" si="5"/>
        <v>6.25E-2</v>
      </c>
    </row>
    <row r="27" spans="1:13" x14ac:dyDescent="0.3">
      <c r="C27" t="s">
        <v>23</v>
      </c>
      <c r="D27" s="2">
        <v>0</v>
      </c>
      <c r="E27" s="4" t="s">
        <v>77</v>
      </c>
      <c r="F27" s="7">
        <v>3</v>
      </c>
      <c r="G27" s="4"/>
      <c r="H27" s="2">
        <v>1</v>
      </c>
      <c r="I27" s="2"/>
      <c r="J27" s="2">
        <f>C3</f>
        <v>1</v>
      </c>
      <c r="K27" s="2"/>
      <c r="L27" s="2">
        <f t="shared" si="0"/>
        <v>0</v>
      </c>
      <c r="M27" s="2">
        <f t="shared" si="5"/>
        <v>0</v>
      </c>
    </row>
    <row r="28" spans="1:13" x14ac:dyDescent="0.3">
      <c r="C28" t="s">
        <v>31</v>
      </c>
      <c r="D28" s="2">
        <v>1</v>
      </c>
      <c r="E28" s="4" t="s">
        <v>78</v>
      </c>
      <c r="F28" s="7">
        <v>1.2</v>
      </c>
      <c r="G28" s="4"/>
      <c r="H28" s="2">
        <v>5</v>
      </c>
      <c r="I28" s="2"/>
      <c r="J28" s="2">
        <f>C3</f>
        <v>1</v>
      </c>
      <c r="K28" s="2"/>
      <c r="L28" s="2">
        <f t="shared" si="0"/>
        <v>6</v>
      </c>
      <c r="M28" s="2">
        <f t="shared" si="5"/>
        <v>0.375</v>
      </c>
    </row>
    <row r="29" spans="1:13" x14ac:dyDescent="0.3">
      <c r="C29" t="s">
        <v>24</v>
      </c>
      <c r="D29" s="2">
        <v>1</v>
      </c>
      <c r="E29" s="4" t="s">
        <v>14</v>
      </c>
      <c r="F29" s="7">
        <v>1</v>
      </c>
      <c r="G29" s="4"/>
      <c r="H29" s="2">
        <v>1</v>
      </c>
      <c r="I29" s="2"/>
      <c r="J29" s="2">
        <f>C3</f>
        <v>1</v>
      </c>
      <c r="K29" s="2"/>
      <c r="L29" s="2">
        <f t="shared" si="0"/>
        <v>1</v>
      </c>
      <c r="M29" s="2">
        <f t="shared" si="5"/>
        <v>6.25E-2</v>
      </c>
    </row>
    <row r="30" spans="1:13" x14ac:dyDescent="0.3">
      <c r="C30" t="s">
        <v>25</v>
      </c>
      <c r="D30" s="2">
        <v>0</v>
      </c>
      <c r="E30" s="4" t="s">
        <v>79</v>
      </c>
      <c r="F30" s="7">
        <v>0.5</v>
      </c>
      <c r="G30" s="4"/>
      <c r="H30" s="2">
        <v>2</v>
      </c>
      <c r="I30" s="2"/>
      <c r="J30" s="2">
        <f>C3</f>
        <v>1</v>
      </c>
      <c r="K30" s="2"/>
      <c r="L30" s="2">
        <f t="shared" si="0"/>
        <v>0</v>
      </c>
      <c r="M30" s="2">
        <f t="shared" si="5"/>
        <v>0</v>
      </c>
    </row>
    <row r="31" spans="1:13" x14ac:dyDescent="0.3">
      <c r="C31" t="s">
        <v>26</v>
      </c>
      <c r="D31" s="2">
        <v>0</v>
      </c>
      <c r="E31" s="4" t="s">
        <v>77</v>
      </c>
      <c r="F31" s="7">
        <v>1.5</v>
      </c>
      <c r="G31" s="4"/>
      <c r="H31" s="2">
        <v>1</v>
      </c>
      <c r="I31" s="2"/>
      <c r="J31" s="2">
        <f>C3</f>
        <v>1</v>
      </c>
      <c r="K31" s="2"/>
      <c r="L31" s="2">
        <f t="shared" si="0"/>
        <v>0</v>
      </c>
      <c r="M31" s="2">
        <f t="shared" si="5"/>
        <v>0</v>
      </c>
    </row>
    <row r="32" spans="1:13" x14ac:dyDescent="0.3">
      <c r="C32" t="s">
        <v>27</v>
      </c>
      <c r="D32" s="2">
        <v>0</v>
      </c>
      <c r="E32" s="4" t="s">
        <v>80</v>
      </c>
      <c r="F32" s="7">
        <v>6</v>
      </c>
      <c r="G32" s="4"/>
      <c r="H32" s="2">
        <v>1</v>
      </c>
      <c r="I32" s="2"/>
      <c r="J32" s="2">
        <f>C3</f>
        <v>1</v>
      </c>
      <c r="K32" s="2"/>
      <c r="L32" s="2">
        <f t="shared" si="0"/>
        <v>0</v>
      </c>
      <c r="M32" s="2">
        <f t="shared" si="5"/>
        <v>0</v>
      </c>
    </row>
    <row r="33" spans="1:13" x14ac:dyDescent="0.3">
      <c r="C33" t="s">
        <v>28</v>
      </c>
      <c r="D33" s="2">
        <v>0</v>
      </c>
      <c r="E33" s="4" t="s">
        <v>14</v>
      </c>
      <c r="F33" s="7">
        <v>0.5</v>
      </c>
      <c r="G33" s="4"/>
      <c r="H33" s="2">
        <v>3</v>
      </c>
      <c r="I33" s="2"/>
      <c r="J33" s="2">
        <f>C3</f>
        <v>1</v>
      </c>
      <c r="K33" s="2"/>
      <c r="L33" s="2">
        <f t="shared" si="0"/>
        <v>0</v>
      </c>
      <c r="M33" s="2">
        <f t="shared" si="5"/>
        <v>0</v>
      </c>
    </row>
    <row r="34" spans="1:13" x14ac:dyDescent="0.3">
      <c r="C34" t="s">
        <v>29</v>
      </c>
      <c r="D34" s="2">
        <v>1</v>
      </c>
      <c r="E34" s="4" t="s">
        <v>14</v>
      </c>
      <c r="F34" s="7">
        <v>1</v>
      </c>
      <c r="G34" s="4"/>
      <c r="H34" s="2">
        <v>2</v>
      </c>
      <c r="I34" s="2"/>
      <c r="J34" s="2">
        <f>C3</f>
        <v>1</v>
      </c>
      <c r="K34" s="2"/>
      <c r="L34" s="2">
        <f t="shared" si="0"/>
        <v>2</v>
      </c>
      <c r="M34" s="2">
        <f t="shared" si="5"/>
        <v>0.125</v>
      </c>
    </row>
    <row r="35" spans="1:13" x14ac:dyDescent="0.3">
      <c r="C35" t="s">
        <v>30</v>
      </c>
      <c r="D35" s="2">
        <v>0</v>
      </c>
      <c r="E35" s="4" t="s">
        <v>14</v>
      </c>
      <c r="F35" s="7">
        <v>1</v>
      </c>
      <c r="G35" s="4"/>
      <c r="H35" s="2">
        <v>2</v>
      </c>
      <c r="I35" s="2"/>
      <c r="J35" s="2">
        <f>C3</f>
        <v>1</v>
      </c>
      <c r="K35" s="2"/>
      <c r="L35" s="2">
        <f t="shared" si="0"/>
        <v>0</v>
      </c>
      <c r="M35" s="2">
        <f t="shared" si="5"/>
        <v>0</v>
      </c>
    </row>
    <row r="36" spans="1:13" x14ac:dyDescent="0.3">
      <c r="B36" t="s">
        <v>34</v>
      </c>
      <c r="D36" s="2">
        <v>0</v>
      </c>
      <c r="E36" s="4" t="s">
        <v>81</v>
      </c>
      <c r="F36" s="7">
        <v>4</v>
      </c>
      <c r="G36" s="6"/>
      <c r="H36" s="2"/>
      <c r="I36" s="2"/>
      <c r="J36" s="2"/>
      <c r="K36" s="2">
        <v>1</v>
      </c>
      <c r="L36" s="2">
        <f>D36*F36*K36</f>
        <v>0</v>
      </c>
      <c r="M36" s="2">
        <f t="shared" si="5"/>
        <v>0</v>
      </c>
    </row>
    <row r="37" spans="1:13" x14ac:dyDescent="0.3">
      <c r="A37" t="s">
        <v>33</v>
      </c>
      <c r="L37" s="2">
        <f>SUM(L11:L36)</f>
        <v>91.416666666666686</v>
      </c>
      <c r="M37" s="2">
        <f>L37/16</f>
        <v>5.7135416666666679</v>
      </c>
    </row>
    <row r="39" spans="1:13" x14ac:dyDescent="0.3">
      <c r="A39" t="s">
        <v>40</v>
      </c>
      <c r="D39" s="5" t="s">
        <v>89</v>
      </c>
    </row>
    <row r="40" spans="1:13" x14ac:dyDescent="0.3">
      <c r="C40" t="s">
        <v>35</v>
      </c>
      <c r="D40" s="2">
        <v>0</v>
      </c>
      <c r="E40" s="6" t="s">
        <v>82</v>
      </c>
      <c r="F40" s="2">
        <v>8.5</v>
      </c>
      <c r="G40" s="2"/>
      <c r="H40" s="2"/>
      <c r="I40" s="2"/>
      <c r="J40" s="2"/>
      <c r="K40" s="2">
        <v>1</v>
      </c>
      <c r="L40" s="2">
        <f>D40*F40</f>
        <v>0</v>
      </c>
      <c r="M40" s="2">
        <f>L40/16</f>
        <v>0</v>
      </c>
    </row>
    <row r="41" spans="1:13" x14ac:dyDescent="0.3">
      <c r="D41" s="2"/>
      <c r="E41" s="6"/>
      <c r="F41" s="2"/>
      <c r="G41" s="2"/>
      <c r="H41" s="2"/>
      <c r="I41" s="2"/>
      <c r="J41" s="2"/>
      <c r="K41" s="2"/>
      <c r="L41" s="2"/>
      <c r="M41" s="2"/>
    </row>
    <row r="42" spans="1:13" x14ac:dyDescent="0.3">
      <c r="C42" t="s">
        <v>152</v>
      </c>
      <c r="D42" s="2">
        <v>0</v>
      </c>
      <c r="E42" s="6" t="s">
        <v>82</v>
      </c>
      <c r="F42" s="2">
        <v>14.5</v>
      </c>
      <c r="G42" s="2"/>
      <c r="H42" s="2"/>
      <c r="I42" s="2"/>
      <c r="J42" s="2"/>
      <c r="K42" s="2">
        <v>1</v>
      </c>
      <c r="L42" s="2">
        <f t="shared" ref="L42:L46" si="6">D42*F42</f>
        <v>0</v>
      </c>
      <c r="M42" s="2">
        <f t="shared" ref="M42:M55" si="7">L42/16</f>
        <v>0</v>
      </c>
    </row>
    <row r="43" spans="1:13" x14ac:dyDescent="0.3">
      <c r="C43" t="s">
        <v>36</v>
      </c>
      <c r="D43" s="2">
        <v>0</v>
      </c>
      <c r="E43" s="6" t="s">
        <v>82</v>
      </c>
      <c r="F43" s="2">
        <v>2.5</v>
      </c>
      <c r="G43" s="2"/>
      <c r="H43" s="2"/>
      <c r="I43" s="2"/>
      <c r="J43" s="2"/>
      <c r="K43" s="2">
        <v>1</v>
      </c>
      <c r="L43" s="2">
        <f t="shared" si="6"/>
        <v>0</v>
      </c>
      <c r="M43" s="2">
        <f t="shared" si="7"/>
        <v>0</v>
      </c>
    </row>
    <row r="44" spans="1:13" x14ac:dyDescent="0.3">
      <c r="C44" t="s">
        <v>37</v>
      </c>
      <c r="D44" s="2">
        <v>0</v>
      </c>
      <c r="E44" s="6" t="s">
        <v>82</v>
      </c>
      <c r="F44" s="2">
        <v>8</v>
      </c>
      <c r="G44" s="2"/>
      <c r="H44" s="2"/>
      <c r="I44" s="2"/>
      <c r="J44" s="2"/>
      <c r="K44" s="2">
        <v>1</v>
      </c>
      <c r="L44" s="2">
        <f t="shared" si="6"/>
        <v>0</v>
      </c>
      <c r="M44" s="2">
        <f t="shared" si="7"/>
        <v>0</v>
      </c>
    </row>
    <row r="45" spans="1:13" x14ac:dyDescent="0.3">
      <c r="C45" t="s">
        <v>38</v>
      </c>
      <c r="D45" s="2">
        <v>0</v>
      </c>
      <c r="E45" s="6" t="s">
        <v>82</v>
      </c>
      <c r="F45" s="2">
        <v>20</v>
      </c>
      <c r="G45" s="2"/>
      <c r="H45" s="2"/>
      <c r="I45" s="2"/>
      <c r="J45" s="2"/>
      <c r="K45" s="2">
        <v>1</v>
      </c>
      <c r="L45" s="2">
        <f t="shared" si="6"/>
        <v>0</v>
      </c>
      <c r="M45" s="2">
        <f t="shared" si="7"/>
        <v>0</v>
      </c>
    </row>
    <row r="46" spans="1:13" x14ac:dyDescent="0.3">
      <c r="C46" t="s">
        <v>39</v>
      </c>
      <c r="D46" s="2">
        <v>0</v>
      </c>
      <c r="E46" s="6" t="s">
        <v>82</v>
      </c>
      <c r="F46" s="2">
        <v>13</v>
      </c>
      <c r="G46" s="2"/>
      <c r="H46" s="2"/>
      <c r="I46" s="2"/>
      <c r="J46" s="2"/>
      <c r="K46" s="2">
        <v>1</v>
      </c>
      <c r="L46" s="2">
        <f t="shared" si="6"/>
        <v>0</v>
      </c>
      <c r="M46" s="2">
        <f t="shared" si="7"/>
        <v>0</v>
      </c>
    </row>
    <row r="47" spans="1:13" x14ac:dyDescent="0.3">
      <c r="C47" t="s">
        <v>84</v>
      </c>
      <c r="D47" s="2">
        <v>0</v>
      </c>
      <c r="E47" s="6" t="s">
        <v>82</v>
      </c>
      <c r="F47" s="2">
        <v>7.6</v>
      </c>
      <c r="G47" s="2"/>
      <c r="H47" s="2"/>
      <c r="I47" s="2"/>
      <c r="J47" s="2"/>
      <c r="K47" s="2">
        <v>1</v>
      </c>
      <c r="L47" s="2">
        <f>D47*F47</f>
        <v>0</v>
      </c>
      <c r="M47" s="2">
        <f>L47/16</f>
        <v>0</v>
      </c>
    </row>
    <row r="48" spans="1:13" x14ac:dyDescent="0.3">
      <c r="C48" t="s">
        <v>85</v>
      </c>
      <c r="D48" s="2">
        <v>1</v>
      </c>
      <c r="E48" s="6" t="s">
        <v>82</v>
      </c>
      <c r="F48" s="2">
        <v>6</v>
      </c>
      <c r="G48" s="2"/>
      <c r="H48" s="2"/>
      <c r="I48" s="2"/>
      <c r="J48" s="2"/>
      <c r="K48" s="2">
        <v>1</v>
      </c>
      <c r="L48" s="2">
        <f>D48*F48</f>
        <v>6</v>
      </c>
      <c r="M48" s="2">
        <f>L48/16</f>
        <v>0.375</v>
      </c>
    </row>
    <row r="49" spans="1:13" x14ac:dyDescent="0.3">
      <c r="C49" t="s">
        <v>86</v>
      </c>
      <c r="D49" s="2">
        <v>0</v>
      </c>
      <c r="E49" s="6" t="s">
        <v>82</v>
      </c>
      <c r="F49" s="2">
        <v>4</v>
      </c>
      <c r="G49" s="2"/>
      <c r="H49" s="2"/>
      <c r="I49" s="2"/>
      <c r="J49" s="2"/>
      <c r="K49" s="2">
        <v>1</v>
      </c>
      <c r="L49" s="2">
        <f>D49*F49</f>
        <v>0</v>
      </c>
      <c r="M49" s="2">
        <f>L49/16</f>
        <v>0</v>
      </c>
    </row>
    <row r="50" spans="1:13" x14ac:dyDescent="0.3">
      <c r="D50" s="2"/>
      <c r="E50" s="6"/>
      <c r="F50" s="2"/>
      <c r="G50" s="2"/>
      <c r="H50" s="2"/>
      <c r="I50" s="2"/>
      <c r="J50" s="2"/>
      <c r="K50" s="2"/>
      <c r="L50" s="2"/>
      <c r="M50" s="2"/>
    </row>
    <row r="51" spans="1:13" x14ac:dyDescent="0.3">
      <c r="C51" t="s">
        <v>41</v>
      </c>
      <c r="D51" s="2"/>
      <c r="E51" s="6" t="s">
        <v>83</v>
      </c>
      <c r="F51" s="2">
        <v>0.7</v>
      </c>
      <c r="G51" s="2"/>
      <c r="H51" s="2">
        <v>32</v>
      </c>
      <c r="I51" s="2"/>
      <c r="J51" s="2"/>
      <c r="K51" s="2"/>
      <c r="L51" s="2">
        <f>F51*H51</f>
        <v>22.4</v>
      </c>
      <c r="M51" s="2">
        <f>L51/16</f>
        <v>1.4</v>
      </c>
    </row>
    <row r="52" spans="1:13" x14ac:dyDescent="0.3">
      <c r="D52" s="2"/>
      <c r="E52" s="6"/>
      <c r="F52" s="2"/>
      <c r="G52" s="2"/>
      <c r="H52" s="2"/>
      <c r="I52" s="2"/>
      <c r="J52" s="2"/>
      <c r="K52" s="2"/>
      <c r="L52" s="2"/>
      <c r="M52" s="2"/>
    </row>
    <row r="53" spans="1:13" x14ac:dyDescent="0.3">
      <c r="C53" t="s">
        <v>150</v>
      </c>
      <c r="D53" s="2">
        <v>0</v>
      </c>
      <c r="E53" s="6" t="s">
        <v>82</v>
      </c>
      <c r="F53" s="2">
        <v>2.6</v>
      </c>
      <c r="G53" s="2"/>
      <c r="H53" s="2"/>
      <c r="I53" s="2"/>
      <c r="J53" s="2"/>
      <c r="K53" s="2">
        <v>1</v>
      </c>
      <c r="L53" s="2">
        <f t="shared" ref="L53:L54" si="8">D53*F53</f>
        <v>0</v>
      </c>
      <c r="M53" s="2">
        <f t="shared" ref="M53:M54" si="9">L53/16</f>
        <v>0</v>
      </c>
    </row>
    <row r="54" spans="1:13" x14ac:dyDescent="0.3">
      <c r="C54" t="s">
        <v>151</v>
      </c>
      <c r="D54" s="2">
        <v>0</v>
      </c>
      <c r="E54" s="6" t="s">
        <v>82</v>
      </c>
      <c r="F54" s="2">
        <v>16</v>
      </c>
      <c r="G54" s="2"/>
      <c r="H54" s="2"/>
      <c r="I54" s="2"/>
      <c r="J54" s="2"/>
      <c r="K54" s="2">
        <v>1</v>
      </c>
      <c r="L54" s="2">
        <f t="shared" si="8"/>
        <v>0</v>
      </c>
      <c r="M54" s="2">
        <f t="shared" si="9"/>
        <v>0</v>
      </c>
    </row>
    <row r="55" spans="1:13" x14ac:dyDescent="0.3">
      <c r="A55" t="s">
        <v>42</v>
      </c>
      <c r="D55" s="2"/>
      <c r="E55" s="2"/>
      <c r="F55" s="2"/>
      <c r="G55" s="2"/>
      <c r="H55" s="2"/>
      <c r="I55" s="2"/>
      <c r="J55" s="2"/>
      <c r="K55" s="2"/>
      <c r="L55" s="2">
        <f>SUM(L40:L51)</f>
        <v>28.4</v>
      </c>
      <c r="M55" s="2">
        <f t="shared" si="7"/>
        <v>1.7749999999999999</v>
      </c>
    </row>
    <row r="57" spans="1:13" x14ac:dyDescent="0.3">
      <c r="A57" t="s">
        <v>97</v>
      </c>
      <c r="I57" s="5" t="s">
        <v>88</v>
      </c>
    </row>
    <row r="58" spans="1:13" x14ac:dyDescent="0.3">
      <c r="A58" s="1"/>
      <c r="C58" t="s">
        <v>98</v>
      </c>
      <c r="D58" s="2">
        <v>0</v>
      </c>
      <c r="E58" s="5" t="s">
        <v>82</v>
      </c>
      <c r="F58" s="2">
        <v>43</v>
      </c>
      <c r="G58" s="2"/>
      <c r="H58" s="2"/>
      <c r="I58" s="2">
        <v>1</v>
      </c>
      <c r="J58" s="2"/>
      <c r="K58" s="2"/>
      <c r="L58" s="2">
        <f>D58*F58*I58</f>
        <v>0</v>
      </c>
      <c r="M58" s="2">
        <f>L58/16</f>
        <v>0</v>
      </c>
    </row>
    <row r="59" spans="1:13" x14ac:dyDescent="0.3">
      <c r="A59" s="1"/>
      <c r="C59" t="s">
        <v>99</v>
      </c>
      <c r="D59" s="2">
        <v>0</v>
      </c>
      <c r="E59" s="5" t="s">
        <v>82</v>
      </c>
      <c r="F59" s="2">
        <v>104</v>
      </c>
      <c r="G59" s="2"/>
      <c r="H59" s="2"/>
      <c r="I59" s="2">
        <v>1</v>
      </c>
      <c r="J59" s="2"/>
      <c r="K59" s="2"/>
      <c r="L59" s="2">
        <f>D59*F59*I59</f>
        <v>0</v>
      </c>
      <c r="M59" s="2">
        <f>L59/16</f>
        <v>0</v>
      </c>
    </row>
    <row r="60" spans="1:13" x14ac:dyDescent="0.3">
      <c r="A60" s="1"/>
      <c r="C60" t="s">
        <v>146</v>
      </c>
      <c r="D60" s="2">
        <v>1</v>
      </c>
      <c r="E60" s="5" t="s">
        <v>82</v>
      </c>
      <c r="F60" s="2">
        <v>17</v>
      </c>
      <c r="G60" s="2"/>
      <c r="H60" s="2"/>
      <c r="I60" s="2">
        <v>1</v>
      </c>
      <c r="J60" s="2"/>
      <c r="K60" s="2"/>
      <c r="L60" s="2">
        <f>D60*F60*I60</f>
        <v>17</v>
      </c>
      <c r="M60" s="2">
        <f>L60/16</f>
        <v>1.0625</v>
      </c>
    </row>
    <row r="61" spans="1:13" x14ac:dyDescent="0.3">
      <c r="C61" t="s">
        <v>43</v>
      </c>
      <c r="D61" s="2">
        <v>0</v>
      </c>
      <c r="E61" s="5" t="s">
        <v>82</v>
      </c>
      <c r="F61" s="2">
        <v>8.5</v>
      </c>
      <c r="G61" s="2"/>
      <c r="H61" s="2"/>
      <c r="I61" s="2">
        <v>1</v>
      </c>
      <c r="J61" s="2"/>
      <c r="K61" s="2"/>
      <c r="L61" s="2">
        <f t="shared" ref="L61:L83" si="10">D61*F61*I61</f>
        <v>0</v>
      </c>
      <c r="M61" s="2">
        <f t="shared" ref="M61:M90" si="11">L61/16</f>
        <v>0</v>
      </c>
    </row>
    <row r="62" spans="1:13" x14ac:dyDescent="0.3">
      <c r="C62" t="s">
        <v>153</v>
      </c>
      <c r="D62" s="2">
        <v>0</v>
      </c>
      <c r="E62" s="5" t="s">
        <v>82</v>
      </c>
      <c r="F62" s="2">
        <v>144</v>
      </c>
      <c r="G62" s="2"/>
      <c r="H62" s="2"/>
      <c r="I62" s="2">
        <v>1</v>
      </c>
      <c r="J62" s="2"/>
      <c r="K62" s="2"/>
      <c r="L62" s="2">
        <f t="shared" si="10"/>
        <v>0</v>
      </c>
      <c r="M62" s="2">
        <f t="shared" si="11"/>
        <v>0</v>
      </c>
    </row>
    <row r="63" spans="1:13" x14ac:dyDescent="0.3">
      <c r="C63" t="s">
        <v>44</v>
      </c>
      <c r="D63" s="2">
        <v>0</v>
      </c>
      <c r="E63" s="5" t="s">
        <v>82</v>
      </c>
      <c r="F63" s="2">
        <v>48</v>
      </c>
      <c r="G63" s="2"/>
      <c r="H63" s="2"/>
      <c r="I63" s="2">
        <v>0</v>
      </c>
      <c r="J63" s="2"/>
      <c r="K63" s="2"/>
      <c r="L63" s="2">
        <f t="shared" si="10"/>
        <v>0</v>
      </c>
      <c r="M63" s="2">
        <f t="shared" si="11"/>
        <v>0</v>
      </c>
    </row>
    <row r="64" spans="1:13" x14ac:dyDescent="0.3">
      <c r="C64" t="s">
        <v>45</v>
      </c>
      <c r="D64" s="2">
        <v>0</v>
      </c>
      <c r="E64" s="5" t="s">
        <v>82</v>
      </c>
      <c r="F64" s="2">
        <v>30</v>
      </c>
      <c r="G64" s="2"/>
      <c r="H64" s="2"/>
      <c r="I64" s="2">
        <v>0</v>
      </c>
      <c r="J64" s="2"/>
      <c r="K64" s="2"/>
      <c r="L64" s="2">
        <f t="shared" si="10"/>
        <v>0</v>
      </c>
      <c r="M64" s="2">
        <f t="shared" si="11"/>
        <v>0</v>
      </c>
    </row>
    <row r="65" spans="1:13" x14ac:dyDescent="0.3">
      <c r="C65" t="s">
        <v>46</v>
      </c>
      <c r="D65" s="2">
        <v>0</v>
      </c>
      <c r="E65" s="5" t="s">
        <v>82</v>
      </c>
      <c r="F65" s="2">
        <v>29</v>
      </c>
      <c r="G65" s="2"/>
      <c r="H65" s="2"/>
      <c r="I65" s="2">
        <v>1</v>
      </c>
      <c r="J65" s="2"/>
      <c r="K65" s="2"/>
      <c r="L65" s="2">
        <f t="shared" si="10"/>
        <v>0</v>
      </c>
      <c r="M65" s="2">
        <f t="shared" si="11"/>
        <v>0</v>
      </c>
    </row>
    <row r="66" spans="1:13" x14ac:dyDescent="0.3">
      <c r="C66" t="s">
        <v>47</v>
      </c>
      <c r="D66" s="2">
        <v>0</v>
      </c>
      <c r="E66" s="5" t="s">
        <v>82</v>
      </c>
      <c r="F66" s="2">
        <v>19</v>
      </c>
      <c r="G66" s="2"/>
      <c r="H66" s="2"/>
      <c r="I66" s="2">
        <v>1</v>
      </c>
      <c r="J66" s="2"/>
      <c r="K66" s="2"/>
      <c r="L66" s="2">
        <f t="shared" si="10"/>
        <v>0</v>
      </c>
      <c r="M66" s="2">
        <f t="shared" si="11"/>
        <v>0</v>
      </c>
    </row>
    <row r="67" spans="1:13" x14ac:dyDescent="0.3">
      <c r="A67" s="10"/>
      <c r="B67" s="10"/>
      <c r="C67" s="10" t="s">
        <v>157</v>
      </c>
      <c r="D67" s="12">
        <v>1</v>
      </c>
      <c r="E67" s="16" t="s">
        <v>82</v>
      </c>
      <c r="F67" s="12">
        <v>26</v>
      </c>
      <c r="G67" s="12"/>
      <c r="H67" s="12"/>
      <c r="I67" s="12">
        <v>1</v>
      </c>
      <c r="J67" s="12"/>
      <c r="K67" s="12"/>
      <c r="L67" s="12">
        <f t="shared" si="10"/>
        <v>26</v>
      </c>
      <c r="M67" s="12">
        <f t="shared" si="11"/>
        <v>1.625</v>
      </c>
    </row>
    <row r="68" spans="1:13" x14ac:dyDescent="0.3">
      <c r="C68" t="s">
        <v>105</v>
      </c>
      <c r="D68" s="2">
        <v>0</v>
      </c>
      <c r="E68" s="5" t="s">
        <v>82</v>
      </c>
      <c r="F68" s="2">
        <v>59</v>
      </c>
      <c r="G68" s="2"/>
      <c r="H68" s="2"/>
      <c r="I68" s="2">
        <v>1</v>
      </c>
      <c r="J68" s="2"/>
      <c r="K68" s="2"/>
      <c r="L68" s="2">
        <f t="shared" si="10"/>
        <v>0</v>
      </c>
      <c r="M68" s="2">
        <f t="shared" si="11"/>
        <v>0</v>
      </c>
    </row>
    <row r="69" spans="1:13" x14ac:dyDescent="0.3">
      <c r="C69" t="s">
        <v>106</v>
      </c>
      <c r="D69" s="2">
        <v>0</v>
      </c>
      <c r="E69" s="5" t="s">
        <v>82</v>
      </c>
      <c r="F69" s="2">
        <v>17</v>
      </c>
      <c r="G69" s="2"/>
      <c r="H69" s="2"/>
      <c r="I69" s="2">
        <v>1</v>
      </c>
      <c r="J69" s="2"/>
      <c r="K69" s="2"/>
      <c r="L69" s="2">
        <f t="shared" si="10"/>
        <v>0</v>
      </c>
      <c r="M69" s="2">
        <f t="shared" si="11"/>
        <v>0</v>
      </c>
    </row>
    <row r="70" spans="1:13" x14ac:dyDescent="0.3">
      <c r="C70" t="s">
        <v>107</v>
      </c>
      <c r="D70" s="2">
        <v>0</v>
      </c>
      <c r="E70" s="5" t="s">
        <v>82</v>
      </c>
      <c r="F70" s="2">
        <v>118</v>
      </c>
      <c r="G70" s="2"/>
      <c r="H70" s="2"/>
      <c r="I70" s="2">
        <v>1</v>
      </c>
      <c r="J70" s="2"/>
      <c r="K70" s="2"/>
      <c r="L70" s="2">
        <f t="shared" si="10"/>
        <v>0</v>
      </c>
      <c r="M70" s="2">
        <f t="shared" si="11"/>
        <v>0</v>
      </c>
    </row>
    <row r="71" spans="1:13" x14ac:dyDescent="0.3">
      <c r="C71" t="s">
        <v>108</v>
      </c>
      <c r="D71" s="2">
        <v>0</v>
      </c>
      <c r="E71" s="5" t="s">
        <v>82</v>
      </c>
      <c r="F71" s="2">
        <v>40.75</v>
      </c>
      <c r="G71" s="2"/>
      <c r="H71" s="2"/>
      <c r="I71" s="2">
        <v>1</v>
      </c>
      <c r="J71" s="2"/>
      <c r="K71" s="2"/>
      <c r="L71" s="2">
        <f t="shared" si="10"/>
        <v>0</v>
      </c>
      <c r="M71" s="2">
        <f t="shared" si="11"/>
        <v>0</v>
      </c>
    </row>
    <row r="72" spans="1:13" x14ac:dyDescent="0.3">
      <c r="C72" t="s">
        <v>104</v>
      </c>
      <c r="D72" s="2">
        <v>0</v>
      </c>
      <c r="E72" s="5" t="s">
        <v>82</v>
      </c>
      <c r="F72" s="2">
        <v>20</v>
      </c>
      <c r="G72" s="2"/>
      <c r="H72" s="2"/>
      <c r="I72" s="2">
        <v>1</v>
      </c>
      <c r="J72" s="2"/>
      <c r="K72" s="2"/>
      <c r="L72" s="2">
        <f>D72*F72*I72</f>
        <v>0</v>
      </c>
      <c r="M72" s="2">
        <f>L72/16</f>
        <v>0</v>
      </c>
    </row>
    <row r="73" spans="1:13" x14ac:dyDescent="0.3">
      <c r="C73" t="s">
        <v>48</v>
      </c>
      <c r="D73" s="2">
        <v>0</v>
      </c>
      <c r="E73" s="5" t="s">
        <v>82</v>
      </c>
      <c r="F73" s="2">
        <v>1.5</v>
      </c>
      <c r="G73" s="2"/>
      <c r="H73" s="2"/>
      <c r="I73" s="2">
        <v>1</v>
      </c>
      <c r="J73" s="2"/>
      <c r="K73" s="2"/>
      <c r="L73" s="2">
        <f t="shared" si="10"/>
        <v>0</v>
      </c>
      <c r="M73" s="2">
        <f t="shared" si="11"/>
        <v>0</v>
      </c>
    </row>
    <row r="74" spans="1:13" x14ac:dyDescent="0.3">
      <c r="C74" t="s">
        <v>49</v>
      </c>
      <c r="D74" s="2">
        <v>0</v>
      </c>
      <c r="E74" s="5" t="s">
        <v>82</v>
      </c>
      <c r="F74" s="2">
        <v>16.5</v>
      </c>
      <c r="G74" s="2"/>
      <c r="H74" s="2"/>
      <c r="I74" s="2">
        <v>1</v>
      </c>
      <c r="J74" s="2"/>
      <c r="K74" s="2"/>
      <c r="L74" s="2">
        <f t="shared" si="10"/>
        <v>0</v>
      </c>
      <c r="M74" s="2">
        <f t="shared" si="11"/>
        <v>0</v>
      </c>
    </row>
    <row r="75" spans="1:13" x14ac:dyDescent="0.3">
      <c r="C75" t="s">
        <v>50</v>
      </c>
      <c r="D75" s="2">
        <v>0</v>
      </c>
      <c r="E75" s="5" t="s">
        <v>82</v>
      </c>
      <c r="F75" s="2">
        <v>1.5</v>
      </c>
      <c r="G75" s="2"/>
      <c r="H75" s="2"/>
      <c r="I75" s="2">
        <v>1</v>
      </c>
      <c r="J75" s="2"/>
      <c r="K75" s="2"/>
      <c r="L75" s="2">
        <f t="shared" si="10"/>
        <v>0</v>
      </c>
      <c r="M75" s="2">
        <f t="shared" si="11"/>
        <v>0</v>
      </c>
    </row>
    <row r="76" spans="1:13" x14ac:dyDescent="0.3">
      <c r="C76" t="s">
        <v>51</v>
      </c>
      <c r="D76" s="2">
        <v>0</v>
      </c>
      <c r="E76" s="5" t="s">
        <v>82</v>
      </c>
      <c r="F76" s="2">
        <v>9.5</v>
      </c>
      <c r="G76" s="2"/>
      <c r="H76" s="2"/>
      <c r="I76" s="2">
        <v>1</v>
      </c>
      <c r="J76" s="2"/>
      <c r="K76" s="2"/>
      <c r="L76" s="2">
        <f t="shared" si="10"/>
        <v>0</v>
      </c>
      <c r="M76" s="2">
        <f t="shared" si="11"/>
        <v>0</v>
      </c>
    </row>
    <row r="77" spans="1:13" x14ac:dyDescent="0.3">
      <c r="C77" t="s">
        <v>52</v>
      </c>
      <c r="D77" s="2">
        <v>0</v>
      </c>
      <c r="E77" s="5" t="s">
        <v>82</v>
      </c>
      <c r="F77" s="2">
        <v>1</v>
      </c>
      <c r="G77" s="2"/>
      <c r="H77" s="2"/>
      <c r="I77" s="2">
        <v>1</v>
      </c>
      <c r="J77" s="2"/>
      <c r="K77" s="2"/>
      <c r="L77" s="2">
        <f t="shared" si="10"/>
        <v>0</v>
      </c>
      <c r="M77" s="2">
        <f t="shared" si="11"/>
        <v>0</v>
      </c>
    </row>
    <row r="78" spans="1:13" x14ac:dyDescent="0.3">
      <c r="C78" t="s">
        <v>53</v>
      </c>
      <c r="D78" s="2">
        <v>0</v>
      </c>
      <c r="E78" s="5" t="s">
        <v>82</v>
      </c>
      <c r="F78" s="2">
        <v>6.5</v>
      </c>
      <c r="G78" s="2"/>
      <c r="H78" s="2"/>
      <c r="I78" s="2">
        <v>1</v>
      </c>
      <c r="J78" s="2"/>
      <c r="K78" s="2"/>
      <c r="L78" s="2">
        <f t="shared" si="10"/>
        <v>0</v>
      </c>
      <c r="M78" s="2">
        <f t="shared" si="11"/>
        <v>0</v>
      </c>
    </row>
    <row r="79" spans="1:13" x14ac:dyDescent="0.3">
      <c r="C79" t="s">
        <v>54</v>
      </c>
      <c r="D79" s="2">
        <v>0</v>
      </c>
      <c r="E79" s="5" t="s">
        <v>82</v>
      </c>
      <c r="F79" s="2">
        <v>3.5</v>
      </c>
      <c r="G79" s="2"/>
      <c r="H79" s="2"/>
      <c r="I79" s="2">
        <v>1</v>
      </c>
      <c r="J79" s="2"/>
      <c r="K79" s="2"/>
      <c r="L79" s="2">
        <f t="shared" si="10"/>
        <v>0</v>
      </c>
      <c r="M79" s="2">
        <f t="shared" si="11"/>
        <v>0</v>
      </c>
    </row>
    <row r="80" spans="1:13" x14ac:dyDescent="0.3">
      <c r="C80" t="s">
        <v>112</v>
      </c>
      <c r="D80" s="2">
        <v>0</v>
      </c>
      <c r="E80" s="5" t="s">
        <v>82</v>
      </c>
      <c r="F80" s="2">
        <v>2</v>
      </c>
      <c r="G80" s="2"/>
      <c r="H80" s="2"/>
      <c r="I80" s="2">
        <v>1</v>
      </c>
      <c r="J80" s="2"/>
      <c r="K80" s="2"/>
      <c r="L80" s="2">
        <f t="shared" si="10"/>
        <v>0</v>
      </c>
      <c r="M80" s="2">
        <f t="shared" si="11"/>
        <v>0</v>
      </c>
    </row>
    <row r="81" spans="1:13" x14ac:dyDescent="0.3">
      <c r="C81" t="s">
        <v>110</v>
      </c>
      <c r="D81" s="2">
        <v>0</v>
      </c>
      <c r="E81" s="5" t="s">
        <v>82</v>
      </c>
      <c r="F81" s="2">
        <v>4.5</v>
      </c>
      <c r="G81" s="2"/>
      <c r="H81" s="2"/>
      <c r="I81" s="2">
        <v>1</v>
      </c>
      <c r="J81" s="2"/>
      <c r="K81" s="2"/>
      <c r="L81" s="2">
        <f t="shared" si="10"/>
        <v>0</v>
      </c>
      <c r="M81" s="2">
        <f t="shared" si="11"/>
        <v>0</v>
      </c>
    </row>
    <row r="82" spans="1:13" x14ac:dyDescent="0.3">
      <c r="C82" t="s">
        <v>111</v>
      </c>
      <c r="D82" s="2">
        <v>0</v>
      </c>
      <c r="E82" s="5" t="s">
        <v>82</v>
      </c>
      <c r="F82" s="2">
        <v>2</v>
      </c>
      <c r="G82" s="2"/>
      <c r="H82" s="2"/>
      <c r="I82" s="2">
        <v>1</v>
      </c>
      <c r="J82" s="2"/>
      <c r="K82" s="2"/>
      <c r="L82" s="2">
        <f t="shared" si="10"/>
        <v>0</v>
      </c>
      <c r="M82" s="2">
        <f t="shared" si="11"/>
        <v>0</v>
      </c>
    </row>
    <row r="83" spans="1:13" x14ac:dyDescent="0.3">
      <c r="C83" t="s">
        <v>55</v>
      </c>
      <c r="D83" s="2">
        <v>0</v>
      </c>
      <c r="E83" s="5" t="s">
        <v>82</v>
      </c>
      <c r="F83" s="2">
        <v>0.5</v>
      </c>
      <c r="G83" s="2"/>
      <c r="H83" s="2"/>
      <c r="I83" s="2">
        <v>1</v>
      </c>
      <c r="J83" s="2"/>
      <c r="K83" s="2"/>
      <c r="L83" s="2">
        <f t="shared" si="10"/>
        <v>0</v>
      </c>
      <c r="M83" s="2">
        <f t="shared" si="11"/>
        <v>0</v>
      </c>
    </row>
    <row r="84" spans="1:13" x14ac:dyDescent="0.3">
      <c r="D84" s="2"/>
      <c r="E84" s="5"/>
      <c r="F84" s="2"/>
      <c r="G84" s="2"/>
      <c r="H84" s="2"/>
      <c r="I84" s="2"/>
      <c r="J84" s="2"/>
      <c r="K84" s="2"/>
      <c r="L84" s="2"/>
      <c r="M84" s="2"/>
    </row>
    <row r="85" spans="1:13" ht="15.6" x14ac:dyDescent="0.35">
      <c r="C85" t="s">
        <v>91</v>
      </c>
      <c r="D85" s="2">
        <v>0</v>
      </c>
      <c r="E85" s="5" t="s">
        <v>82</v>
      </c>
      <c r="F85" s="2">
        <v>2</v>
      </c>
      <c r="G85" s="2"/>
      <c r="H85" s="2"/>
      <c r="I85" s="2">
        <v>1</v>
      </c>
      <c r="J85" s="2"/>
      <c r="K85" s="2"/>
      <c r="L85" s="2">
        <f>D85*F85*I85</f>
        <v>0</v>
      </c>
      <c r="M85" s="2">
        <f t="shared" si="11"/>
        <v>0</v>
      </c>
    </row>
    <row r="86" spans="1:13" ht="15.6" x14ac:dyDescent="0.35">
      <c r="C86" t="s">
        <v>94</v>
      </c>
      <c r="D86" s="2">
        <v>0</v>
      </c>
      <c r="E86" s="5" t="s">
        <v>82</v>
      </c>
      <c r="F86" s="2">
        <v>6</v>
      </c>
      <c r="G86" s="2"/>
      <c r="H86" s="2"/>
      <c r="I86" s="2">
        <v>1</v>
      </c>
      <c r="J86" s="2"/>
      <c r="K86" s="2"/>
      <c r="L86" s="2">
        <f>D86*F86*I86</f>
        <v>0</v>
      </c>
      <c r="M86" s="2">
        <f t="shared" si="11"/>
        <v>0</v>
      </c>
    </row>
    <row r="87" spans="1:13" ht="15.6" x14ac:dyDescent="0.35">
      <c r="C87" t="s">
        <v>95</v>
      </c>
      <c r="D87" s="2">
        <v>0</v>
      </c>
      <c r="E87" s="5" t="s">
        <v>82</v>
      </c>
      <c r="F87" s="2">
        <v>7</v>
      </c>
      <c r="G87" s="2"/>
      <c r="H87" s="2"/>
      <c r="I87" s="2">
        <v>1</v>
      </c>
      <c r="J87" s="2"/>
      <c r="K87" s="2"/>
      <c r="L87" s="2">
        <f>D87*F87*I87</f>
        <v>0</v>
      </c>
      <c r="M87" s="2">
        <f t="shared" si="11"/>
        <v>0</v>
      </c>
    </row>
    <row r="88" spans="1:13" ht="15.6" x14ac:dyDescent="0.35">
      <c r="C88" t="s">
        <v>92</v>
      </c>
      <c r="D88" s="2">
        <v>0</v>
      </c>
      <c r="E88" s="5" t="s">
        <v>14</v>
      </c>
      <c r="F88" s="2">
        <v>1</v>
      </c>
      <c r="G88" s="2">
        <v>64</v>
      </c>
      <c r="H88" s="2"/>
      <c r="I88" s="2">
        <v>1</v>
      </c>
      <c r="J88" s="2"/>
      <c r="K88" s="2"/>
      <c r="L88" s="2">
        <f>D88*F88*G88*I88</f>
        <v>0</v>
      </c>
      <c r="M88" s="2">
        <f t="shared" si="11"/>
        <v>0</v>
      </c>
    </row>
    <row r="89" spans="1:13" ht="15.6" x14ac:dyDescent="0.35">
      <c r="C89" t="s">
        <v>93</v>
      </c>
      <c r="D89" s="2">
        <v>0</v>
      </c>
      <c r="E89" s="5" t="s">
        <v>14</v>
      </c>
      <c r="F89" s="2">
        <v>1</v>
      </c>
      <c r="G89" s="2">
        <v>32</v>
      </c>
      <c r="H89" s="2"/>
      <c r="I89" s="2">
        <v>1</v>
      </c>
      <c r="J89" s="2"/>
      <c r="K89" s="2"/>
      <c r="L89" s="2">
        <f>D89*F89*G89*I89</f>
        <v>0</v>
      </c>
      <c r="M89" s="2">
        <f t="shared" si="11"/>
        <v>0</v>
      </c>
    </row>
    <row r="90" spans="1:13" x14ac:dyDescent="0.3">
      <c r="A90" t="s">
        <v>64</v>
      </c>
      <c r="L90" s="2">
        <f>SUM(L58:L89)</f>
        <v>43</v>
      </c>
      <c r="M90" s="2">
        <f t="shared" si="11"/>
        <v>2.6875</v>
      </c>
    </row>
    <row r="92" spans="1:13" x14ac:dyDescent="0.3">
      <c r="A92" t="s">
        <v>56</v>
      </c>
    </row>
    <row r="93" spans="1:13" x14ac:dyDescent="0.3">
      <c r="C93" t="s">
        <v>100</v>
      </c>
      <c r="D93" s="2">
        <v>0</v>
      </c>
      <c r="E93" s="5" t="s">
        <v>87</v>
      </c>
      <c r="F93" s="2">
        <v>39</v>
      </c>
      <c r="I93" s="5"/>
      <c r="L93" s="2">
        <f t="shared" ref="L93:L104" si="12">D93*F93</f>
        <v>0</v>
      </c>
      <c r="M93" s="2">
        <f t="shared" ref="M93:M105" si="13">L93/16</f>
        <v>0</v>
      </c>
    </row>
    <row r="94" spans="1:13" x14ac:dyDescent="0.3">
      <c r="C94" t="s">
        <v>101</v>
      </c>
      <c r="D94" s="2">
        <v>0</v>
      </c>
      <c r="E94" s="5" t="s">
        <v>87</v>
      </c>
      <c r="F94" s="2">
        <v>78</v>
      </c>
      <c r="L94" s="2">
        <f t="shared" si="12"/>
        <v>0</v>
      </c>
      <c r="M94" s="2">
        <f t="shared" si="13"/>
        <v>0</v>
      </c>
    </row>
    <row r="95" spans="1:13" x14ac:dyDescent="0.3">
      <c r="C95" t="s">
        <v>58</v>
      </c>
      <c r="D95" s="2">
        <v>0</v>
      </c>
      <c r="E95" s="5" t="s">
        <v>87</v>
      </c>
      <c r="F95" s="2">
        <v>17</v>
      </c>
      <c r="L95" s="2">
        <f t="shared" si="12"/>
        <v>0</v>
      </c>
      <c r="M95" s="2">
        <f t="shared" si="13"/>
        <v>0</v>
      </c>
    </row>
    <row r="96" spans="1:13" x14ac:dyDescent="0.3">
      <c r="C96" t="s">
        <v>59</v>
      </c>
      <c r="D96" s="2">
        <v>0</v>
      </c>
      <c r="E96" s="5" t="s">
        <v>87</v>
      </c>
      <c r="F96" s="2">
        <v>33</v>
      </c>
      <c r="L96" s="2">
        <f t="shared" si="12"/>
        <v>0</v>
      </c>
      <c r="M96" s="2">
        <f t="shared" si="13"/>
        <v>0</v>
      </c>
    </row>
    <row r="97" spans="1:13" x14ac:dyDescent="0.3">
      <c r="C97" t="s">
        <v>60</v>
      </c>
      <c r="D97" s="2">
        <v>0</v>
      </c>
      <c r="E97" s="5" t="s">
        <v>87</v>
      </c>
      <c r="F97" s="2">
        <v>25</v>
      </c>
      <c r="L97" s="2">
        <f t="shared" si="12"/>
        <v>0</v>
      </c>
      <c r="M97" s="2">
        <f t="shared" si="13"/>
        <v>0</v>
      </c>
    </row>
    <row r="98" spans="1:13" x14ac:dyDescent="0.3">
      <c r="C98" t="s">
        <v>96</v>
      </c>
      <c r="D98" s="2">
        <v>0</v>
      </c>
      <c r="E98" s="5" t="s">
        <v>87</v>
      </c>
      <c r="F98" s="2">
        <v>13</v>
      </c>
      <c r="L98" s="2">
        <f t="shared" si="12"/>
        <v>0</v>
      </c>
      <c r="M98" s="2">
        <f t="shared" si="13"/>
        <v>0</v>
      </c>
    </row>
    <row r="99" spans="1:13" x14ac:dyDescent="0.3">
      <c r="C99" t="s">
        <v>102</v>
      </c>
      <c r="D99" s="2">
        <v>0</v>
      </c>
      <c r="E99" s="5" t="s">
        <v>87</v>
      </c>
      <c r="F99" s="2">
        <v>18</v>
      </c>
      <c r="L99" s="2">
        <f t="shared" si="12"/>
        <v>0</v>
      </c>
      <c r="M99" s="2">
        <f t="shared" si="13"/>
        <v>0</v>
      </c>
    </row>
    <row r="100" spans="1:13" x14ac:dyDescent="0.3">
      <c r="C100" t="s">
        <v>103</v>
      </c>
      <c r="D100" s="2">
        <v>0</v>
      </c>
      <c r="E100" s="5" t="s">
        <v>87</v>
      </c>
      <c r="F100" s="2">
        <v>34</v>
      </c>
      <c r="L100" s="2">
        <f t="shared" si="12"/>
        <v>0</v>
      </c>
      <c r="M100" s="2">
        <f t="shared" si="13"/>
        <v>0</v>
      </c>
    </row>
    <row r="101" spans="1:13" x14ac:dyDescent="0.3">
      <c r="C101" t="s">
        <v>57</v>
      </c>
      <c r="D101" s="2">
        <v>0</v>
      </c>
      <c r="E101" s="5" t="s">
        <v>87</v>
      </c>
      <c r="F101" s="2">
        <v>14.5</v>
      </c>
      <c r="L101" s="2">
        <f t="shared" si="12"/>
        <v>0</v>
      </c>
      <c r="M101" s="2">
        <f t="shared" si="13"/>
        <v>0</v>
      </c>
    </row>
    <row r="102" spans="1:13" x14ac:dyDescent="0.3">
      <c r="C102" t="s">
        <v>61</v>
      </c>
      <c r="D102" s="2">
        <v>0</v>
      </c>
      <c r="E102" s="5" t="s">
        <v>87</v>
      </c>
      <c r="F102" s="2">
        <v>3.5</v>
      </c>
      <c r="L102" s="2">
        <f t="shared" si="12"/>
        <v>0</v>
      </c>
      <c r="M102" s="2">
        <f t="shared" si="13"/>
        <v>0</v>
      </c>
    </row>
    <row r="103" spans="1:13" x14ac:dyDescent="0.3">
      <c r="C103" t="s">
        <v>62</v>
      </c>
      <c r="D103" s="2">
        <v>0</v>
      </c>
      <c r="E103" s="5" t="s">
        <v>87</v>
      </c>
      <c r="F103" s="2">
        <v>16</v>
      </c>
      <c r="L103" s="2">
        <f t="shared" si="12"/>
        <v>0</v>
      </c>
      <c r="M103" s="2">
        <f t="shared" si="13"/>
        <v>0</v>
      </c>
    </row>
    <row r="104" spans="1:13" x14ac:dyDescent="0.3">
      <c r="C104" t="s">
        <v>63</v>
      </c>
      <c r="D104" s="2">
        <v>1</v>
      </c>
      <c r="E104" s="5" t="s">
        <v>87</v>
      </c>
      <c r="F104" s="2">
        <v>3.5</v>
      </c>
      <c r="L104" s="2">
        <f t="shared" si="12"/>
        <v>3.5</v>
      </c>
      <c r="M104" s="2">
        <f t="shared" si="13"/>
        <v>0.21875</v>
      </c>
    </row>
    <row r="105" spans="1:13" x14ac:dyDescent="0.3">
      <c r="A105" t="s">
        <v>65</v>
      </c>
      <c r="L105" s="2">
        <f>SUM(L93:L104)</f>
        <v>3.5</v>
      </c>
      <c r="M105" s="2">
        <f t="shared" si="13"/>
        <v>0.21875</v>
      </c>
    </row>
    <row r="107" spans="1:13" x14ac:dyDescent="0.3">
      <c r="A107" t="s">
        <v>109</v>
      </c>
      <c r="B107" t="s">
        <v>123</v>
      </c>
      <c r="D107" t="s">
        <v>89</v>
      </c>
      <c r="G107" t="s">
        <v>90</v>
      </c>
      <c r="I107" s="5" t="s">
        <v>113</v>
      </c>
    </row>
    <row r="108" spans="1:13" x14ac:dyDescent="0.3">
      <c r="C108" t="s">
        <v>124</v>
      </c>
      <c r="D108" s="2">
        <v>0</v>
      </c>
      <c r="E108" s="5" t="s">
        <v>82</v>
      </c>
      <c r="F108" s="2">
        <v>4.25</v>
      </c>
      <c r="G108" s="2">
        <v>1</v>
      </c>
      <c r="H108" s="2"/>
      <c r="I108" s="2">
        <v>1</v>
      </c>
      <c r="J108" s="2"/>
      <c r="K108" s="2"/>
      <c r="L108" s="2">
        <f>D108*F108*G108*I108</f>
        <v>0</v>
      </c>
      <c r="M108" s="2">
        <f>L108/16</f>
        <v>0</v>
      </c>
    </row>
    <row r="109" spans="1:13" x14ac:dyDescent="0.3">
      <c r="C109" t="s">
        <v>125</v>
      </c>
      <c r="D109" s="2">
        <v>0</v>
      </c>
      <c r="E109" s="5" t="s">
        <v>82</v>
      </c>
      <c r="F109" s="2">
        <v>4.25</v>
      </c>
      <c r="G109" s="2">
        <v>1</v>
      </c>
      <c r="H109" s="2"/>
      <c r="I109" s="2">
        <v>1</v>
      </c>
      <c r="J109" s="2"/>
      <c r="K109" s="2"/>
      <c r="L109" s="2">
        <f t="shared" ref="L109:L141" si="14">D109*F109*G109*I109</f>
        <v>0</v>
      </c>
      <c r="M109" s="2">
        <f t="shared" ref="M109:M142" si="15">L109/16</f>
        <v>0</v>
      </c>
    </row>
    <row r="110" spans="1:13" x14ac:dyDescent="0.3">
      <c r="C110" t="s">
        <v>126</v>
      </c>
      <c r="D110" s="2">
        <v>0</v>
      </c>
      <c r="E110" s="5" t="s">
        <v>82</v>
      </c>
      <c r="F110" s="2">
        <v>5.5</v>
      </c>
      <c r="G110" s="2">
        <v>1</v>
      </c>
      <c r="H110" s="2"/>
      <c r="I110" s="2">
        <v>1</v>
      </c>
      <c r="J110" s="2"/>
      <c r="K110" s="2"/>
      <c r="L110" s="2">
        <f t="shared" si="14"/>
        <v>0</v>
      </c>
      <c r="M110" s="2">
        <f t="shared" si="15"/>
        <v>0</v>
      </c>
    </row>
    <row r="111" spans="1:13" x14ac:dyDescent="0.3">
      <c r="C111" t="s">
        <v>127</v>
      </c>
      <c r="D111" s="2">
        <v>0</v>
      </c>
      <c r="E111" s="5" t="s">
        <v>82</v>
      </c>
      <c r="F111" s="2">
        <v>10</v>
      </c>
      <c r="G111" s="2">
        <v>1</v>
      </c>
      <c r="H111" s="2"/>
      <c r="I111" s="2">
        <v>0</v>
      </c>
      <c r="J111" s="2"/>
      <c r="K111" s="2"/>
      <c r="L111" s="2">
        <f t="shared" si="14"/>
        <v>0</v>
      </c>
      <c r="M111" s="2">
        <f t="shared" si="15"/>
        <v>0</v>
      </c>
    </row>
    <row r="112" spans="1:13" x14ac:dyDescent="0.3">
      <c r="C112" t="s">
        <v>119</v>
      </c>
      <c r="D112" s="2">
        <v>0</v>
      </c>
      <c r="E112" s="5" t="s">
        <v>82</v>
      </c>
      <c r="F112" s="2">
        <v>9</v>
      </c>
      <c r="G112" s="2">
        <v>0</v>
      </c>
      <c r="H112" s="2"/>
      <c r="I112" s="2">
        <v>1</v>
      </c>
      <c r="J112" s="2"/>
      <c r="K112" s="2"/>
      <c r="L112" s="2">
        <f t="shared" si="14"/>
        <v>0</v>
      </c>
      <c r="M112" s="2">
        <f t="shared" si="15"/>
        <v>0</v>
      </c>
    </row>
    <row r="113" spans="1:13" x14ac:dyDescent="0.3">
      <c r="A113" s="10"/>
      <c r="B113" s="10"/>
      <c r="C113" s="10" t="s">
        <v>122</v>
      </c>
      <c r="D113" s="12">
        <v>1</v>
      </c>
      <c r="E113" s="16" t="s">
        <v>82</v>
      </c>
      <c r="F113" s="12">
        <v>8</v>
      </c>
      <c r="G113" s="12">
        <v>0</v>
      </c>
      <c r="H113" s="12"/>
      <c r="I113" s="12">
        <v>1</v>
      </c>
      <c r="J113" s="12"/>
      <c r="K113" s="12"/>
      <c r="L113" s="12">
        <f t="shared" si="14"/>
        <v>0</v>
      </c>
      <c r="M113" s="12">
        <f t="shared" si="15"/>
        <v>0</v>
      </c>
    </row>
    <row r="114" spans="1:13" x14ac:dyDescent="0.3">
      <c r="C114" t="s">
        <v>115</v>
      </c>
      <c r="D114" s="2">
        <v>0</v>
      </c>
      <c r="E114" s="5" t="s">
        <v>82</v>
      </c>
      <c r="F114" s="2">
        <v>26.5</v>
      </c>
      <c r="G114" s="2">
        <v>0</v>
      </c>
      <c r="H114" s="2"/>
      <c r="I114" s="2">
        <v>1</v>
      </c>
      <c r="J114" s="2"/>
      <c r="K114" s="2"/>
      <c r="L114" s="2">
        <f t="shared" si="14"/>
        <v>0</v>
      </c>
      <c r="M114" s="2">
        <f t="shared" si="15"/>
        <v>0</v>
      </c>
    </row>
    <row r="115" spans="1:13" x14ac:dyDescent="0.3">
      <c r="C115" t="s">
        <v>116</v>
      </c>
      <c r="D115" s="2">
        <v>0</v>
      </c>
      <c r="E115" s="5" t="s">
        <v>82</v>
      </c>
      <c r="F115" s="2">
        <v>18</v>
      </c>
      <c r="G115" s="2">
        <v>0</v>
      </c>
      <c r="H115" s="2"/>
      <c r="I115" s="2">
        <v>1</v>
      </c>
      <c r="J115" s="2"/>
      <c r="K115" s="2"/>
      <c r="L115" s="2">
        <f t="shared" si="14"/>
        <v>0</v>
      </c>
      <c r="M115" s="2">
        <f t="shared" si="15"/>
        <v>0</v>
      </c>
    </row>
    <row r="116" spans="1:13" x14ac:dyDescent="0.3">
      <c r="C116" t="s">
        <v>114</v>
      </c>
      <c r="D116" s="2">
        <v>0</v>
      </c>
      <c r="E116" s="5" t="s">
        <v>82</v>
      </c>
      <c r="F116" s="2">
        <v>23.5</v>
      </c>
      <c r="G116" s="2">
        <v>0</v>
      </c>
      <c r="H116" s="2"/>
      <c r="I116" s="2">
        <v>1</v>
      </c>
      <c r="J116" s="2"/>
      <c r="K116" s="2"/>
      <c r="L116" s="2">
        <f t="shared" si="14"/>
        <v>0</v>
      </c>
      <c r="M116" s="2">
        <f t="shared" si="15"/>
        <v>0</v>
      </c>
    </row>
    <row r="117" spans="1:13" x14ac:dyDescent="0.3">
      <c r="C117" t="s">
        <v>128</v>
      </c>
      <c r="D117" s="2">
        <v>1</v>
      </c>
      <c r="E117" s="5" t="s">
        <v>82</v>
      </c>
      <c r="F117" s="2">
        <v>12.25</v>
      </c>
      <c r="G117" s="2">
        <v>1</v>
      </c>
      <c r="H117" s="2"/>
      <c r="I117" s="2">
        <v>1</v>
      </c>
      <c r="J117" s="2"/>
      <c r="K117" s="2"/>
      <c r="L117" s="2">
        <f t="shared" si="14"/>
        <v>12.25</v>
      </c>
      <c r="M117" s="2">
        <f t="shared" si="15"/>
        <v>0.765625</v>
      </c>
    </row>
    <row r="118" spans="1:13" x14ac:dyDescent="0.3">
      <c r="A118" s="10"/>
      <c r="B118" s="10"/>
      <c r="C118" s="10" t="s">
        <v>117</v>
      </c>
      <c r="D118" s="12">
        <v>1</v>
      </c>
      <c r="E118" s="16" t="s">
        <v>82</v>
      </c>
      <c r="F118" s="12">
        <v>18</v>
      </c>
      <c r="G118" s="12">
        <v>0</v>
      </c>
      <c r="H118" s="12"/>
      <c r="I118" s="12">
        <v>1</v>
      </c>
      <c r="J118" s="12"/>
      <c r="K118" s="12"/>
      <c r="L118" s="12">
        <f t="shared" si="14"/>
        <v>0</v>
      </c>
      <c r="M118" s="12">
        <f t="shared" si="15"/>
        <v>0</v>
      </c>
    </row>
    <row r="119" spans="1:13" x14ac:dyDescent="0.3">
      <c r="A119" s="10"/>
      <c r="B119" s="10"/>
      <c r="C119" s="10" t="s">
        <v>159</v>
      </c>
      <c r="D119" s="12">
        <v>1</v>
      </c>
      <c r="E119" s="16" t="s">
        <v>82</v>
      </c>
      <c r="F119" s="12">
        <v>24</v>
      </c>
      <c r="G119" s="12">
        <v>0</v>
      </c>
      <c r="H119" s="12"/>
      <c r="I119" s="12">
        <v>1</v>
      </c>
      <c r="J119" s="12"/>
      <c r="K119" s="12"/>
      <c r="L119" s="12">
        <f t="shared" si="14"/>
        <v>0</v>
      </c>
      <c r="M119" s="12">
        <f t="shared" si="15"/>
        <v>0</v>
      </c>
    </row>
    <row r="120" spans="1:13" x14ac:dyDescent="0.3">
      <c r="A120" s="10"/>
      <c r="B120" s="10"/>
      <c r="C120" s="10" t="s">
        <v>160</v>
      </c>
      <c r="D120" s="12">
        <v>1</v>
      </c>
      <c r="E120" s="16" t="s">
        <v>82</v>
      </c>
      <c r="F120" s="12">
        <v>26.5</v>
      </c>
      <c r="G120" s="12">
        <v>0</v>
      </c>
      <c r="H120" s="12"/>
      <c r="I120" s="12">
        <v>1</v>
      </c>
      <c r="J120" s="12"/>
      <c r="K120" s="12"/>
      <c r="L120" s="12">
        <f t="shared" si="14"/>
        <v>0</v>
      </c>
      <c r="M120" s="12">
        <f t="shared" si="15"/>
        <v>0</v>
      </c>
    </row>
    <row r="121" spans="1:13" x14ac:dyDescent="0.3">
      <c r="C121" t="s">
        <v>149</v>
      </c>
      <c r="D121" s="2">
        <v>0</v>
      </c>
      <c r="E121" s="5" t="s">
        <v>82</v>
      </c>
      <c r="F121" s="2">
        <v>1</v>
      </c>
      <c r="G121" s="2">
        <v>0</v>
      </c>
      <c r="H121" s="2"/>
      <c r="I121" s="2">
        <v>1</v>
      </c>
      <c r="J121" s="2"/>
      <c r="K121" s="2"/>
      <c r="L121" s="2">
        <f t="shared" si="14"/>
        <v>0</v>
      </c>
      <c r="M121" s="2">
        <f t="shared" si="15"/>
        <v>0</v>
      </c>
    </row>
    <row r="122" spans="1:13" x14ac:dyDescent="0.3">
      <c r="C122" t="s">
        <v>148</v>
      </c>
      <c r="D122" s="2">
        <v>0</v>
      </c>
      <c r="E122" s="5" t="s">
        <v>82</v>
      </c>
      <c r="F122" s="2">
        <v>2</v>
      </c>
      <c r="G122" s="2">
        <v>1</v>
      </c>
      <c r="H122" s="2"/>
      <c r="I122" s="2">
        <v>1</v>
      </c>
      <c r="J122" s="2"/>
      <c r="K122" s="2"/>
      <c r="L122" s="2">
        <f t="shared" si="14"/>
        <v>0</v>
      </c>
      <c r="M122" s="2">
        <f t="shared" si="15"/>
        <v>0</v>
      </c>
    </row>
    <row r="123" spans="1:13" x14ac:dyDescent="0.3">
      <c r="C123" t="s">
        <v>147</v>
      </c>
      <c r="D123" s="2">
        <v>0</v>
      </c>
      <c r="E123" s="5" t="s">
        <v>82</v>
      </c>
      <c r="F123" s="2">
        <v>5</v>
      </c>
      <c r="G123" s="2">
        <v>0</v>
      </c>
      <c r="H123" s="2"/>
      <c r="I123" s="2">
        <v>1</v>
      </c>
      <c r="J123" s="2"/>
      <c r="K123" s="2"/>
      <c r="L123" s="2">
        <f t="shared" si="14"/>
        <v>0</v>
      </c>
      <c r="M123" s="2">
        <f t="shared" si="15"/>
        <v>0</v>
      </c>
    </row>
    <row r="124" spans="1:13" x14ac:dyDescent="0.3">
      <c r="C124" t="s">
        <v>129</v>
      </c>
      <c r="D124" s="2">
        <v>0</v>
      </c>
      <c r="E124" s="5" t="s">
        <v>82</v>
      </c>
      <c r="F124" s="2">
        <v>4</v>
      </c>
      <c r="G124" s="2">
        <v>1</v>
      </c>
      <c r="H124" s="2"/>
      <c r="I124" s="2">
        <v>0</v>
      </c>
      <c r="J124" s="2"/>
      <c r="K124" s="2"/>
      <c r="L124" s="2">
        <f t="shared" si="14"/>
        <v>0</v>
      </c>
      <c r="M124" s="2">
        <f t="shared" si="15"/>
        <v>0</v>
      </c>
    </row>
    <row r="125" spans="1:13" x14ac:dyDescent="0.3">
      <c r="C125" t="s">
        <v>143</v>
      </c>
      <c r="D125" s="2">
        <v>0</v>
      </c>
      <c r="E125" s="5" t="s">
        <v>82</v>
      </c>
      <c r="F125" s="2">
        <v>4</v>
      </c>
      <c r="G125" s="2">
        <v>1</v>
      </c>
      <c r="H125" s="2"/>
      <c r="I125" s="2">
        <v>1</v>
      </c>
      <c r="J125" s="2"/>
      <c r="K125" s="2"/>
      <c r="L125" s="2">
        <f t="shared" si="14"/>
        <v>0</v>
      </c>
      <c r="M125" s="2">
        <f t="shared" si="15"/>
        <v>0</v>
      </c>
    </row>
    <row r="126" spans="1:13" x14ac:dyDescent="0.3">
      <c r="C126" t="s">
        <v>121</v>
      </c>
      <c r="D126" s="2">
        <v>0</v>
      </c>
      <c r="E126" s="5" t="s">
        <v>82</v>
      </c>
      <c r="F126" s="2">
        <v>8</v>
      </c>
      <c r="G126" s="2">
        <v>0</v>
      </c>
      <c r="H126" s="2"/>
      <c r="I126" s="2">
        <v>1</v>
      </c>
      <c r="J126" s="2"/>
      <c r="K126" s="2"/>
      <c r="L126" s="2">
        <f t="shared" si="14"/>
        <v>0</v>
      </c>
      <c r="M126" s="2">
        <f t="shared" si="15"/>
        <v>0</v>
      </c>
    </row>
    <row r="127" spans="1:13" x14ac:dyDescent="0.3">
      <c r="C127" t="s">
        <v>130</v>
      </c>
      <c r="D127" s="2">
        <v>0</v>
      </c>
      <c r="E127" s="5" t="s">
        <v>82</v>
      </c>
      <c r="F127" s="2">
        <v>4</v>
      </c>
      <c r="G127" s="2">
        <v>1</v>
      </c>
      <c r="H127" s="2"/>
      <c r="I127" s="2">
        <v>1</v>
      </c>
      <c r="J127" s="2"/>
      <c r="K127" s="2"/>
      <c r="L127" s="2">
        <f t="shared" si="14"/>
        <v>0</v>
      </c>
      <c r="M127" s="2">
        <f t="shared" si="15"/>
        <v>0</v>
      </c>
    </row>
    <row r="128" spans="1:13" x14ac:dyDescent="0.3">
      <c r="C128" t="s">
        <v>131</v>
      </c>
      <c r="D128" s="2">
        <v>0</v>
      </c>
      <c r="E128" s="5" t="s">
        <v>82</v>
      </c>
      <c r="F128" s="2">
        <v>9</v>
      </c>
      <c r="G128" s="2">
        <v>1</v>
      </c>
      <c r="H128" s="2"/>
      <c r="I128" s="2">
        <v>1</v>
      </c>
      <c r="J128" s="2"/>
      <c r="K128" s="2"/>
      <c r="L128" s="2">
        <f t="shared" si="14"/>
        <v>0</v>
      </c>
      <c r="M128" s="2">
        <f t="shared" si="15"/>
        <v>0</v>
      </c>
    </row>
    <row r="129" spans="1:13" x14ac:dyDescent="0.3">
      <c r="C129" t="s">
        <v>132</v>
      </c>
      <c r="D129" s="2">
        <v>0</v>
      </c>
      <c r="E129" s="5" t="s">
        <v>82</v>
      </c>
      <c r="F129" s="2">
        <v>16</v>
      </c>
      <c r="G129" s="2">
        <v>1</v>
      </c>
      <c r="H129" s="2"/>
      <c r="I129" s="2">
        <v>0</v>
      </c>
      <c r="J129" s="2"/>
      <c r="K129" s="2"/>
      <c r="L129" s="2">
        <f t="shared" si="14"/>
        <v>0</v>
      </c>
      <c r="M129" s="2">
        <f t="shared" si="15"/>
        <v>0</v>
      </c>
    </row>
    <row r="130" spans="1:13" x14ac:dyDescent="0.3">
      <c r="C130" t="s">
        <v>133</v>
      </c>
      <c r="D130" s="2">
        <v>0</v>
      </c>
      <c r="E130" s="5" t="s">
        <v>82</v>
      </c>
      <c r="F130" s="2">
        <v>2</v>
      </c>
      <c r="G130" s="2">
        <v>1</v>
      </c>
      <c r="H130" s="2"/>
      <c r="I130" s="2">
        <v>0</v>
      </c>
      <c r="J130" s="2"/>
      <c r="K130" s="2"/>
      <c r="L130" s="2">
        <f t="shared" si="14"/>
        <v>0</v>
      </c>
      <c r="M130" s="2">
        <f t="shared" si="15"/>
        <v>0</v>
      </c>
    </row>
    <row r="131" spans="1:13" x14ac:dyDescent="0.3">
      <c r="A131" s="10"/>
      <c r="B131" s="10"/>
      <c r="C131" s="10" t="s">
        <v>118</v>
      </c>
      <c r="D131" s="12">
        <v>1</v>
      </c>
      <c r="E131" s="16" t="s">
        <v>82</v>
      </c>
      <c r="F131" s="12">
        <v>24</v>
      </c>
      <c r="G131" s="12">
        <v>1</v>
      </c>
      <c r="H131" s="12"/>
      <c r="I131" s="12">
        <v>1</v>
      </c>
      <c r="J131" s="12"/>
      <c r="K131" s="12"/>
      <c r="L131" s="12">
        <f t="shared" si="14"/>
        <v>24</v>
      </c>
      <c r="M131" s="12">
        <f t="shared" si="15"/>
        <v>1.5</v>
      </c>
    </row>
    <row r="132" spans="1:13" x14ac:dyDescent="0.3">
      <c r="C132" t="s">
        <v>134</v>
      </c>
      <c r="D132" s="2">
        <v>0</v>
      </c>
      <c r="E132" s="5" t="s">
        <v>82</v>
      </c>
      <c r="F132" s="2">
        <v>9</v>
      </c>
      <c r="G132" s="2">
        <v>1</v>
      </c>
      <c r="H132" s="2"/>
      <c r="I132" s="2">
        <v>1</v>
      </c>
      <c r="J132" s="2"/>
      <c r="K132" s="2"/>
      <c r="L132" s="2">
        <f t="shared" si="14"/>
        <v>0</v>
      </c>
      <c r="M132" s="2">
        <f t="shared" si="15"/>
        <v>0</v>
      </c>
    </row>
    <row r="133" spans="1:13" x14ac:dyDescent="0.3">
      <c r="C133" t="s">
        <v>144</v>
      </c>
      <c r="D133" s="2">
        <v>0</v>
      </c>
      <c r="E133" s="5" t="s">
        <v>82</v>
      </c>
      <c r="F133" s="2">
        <v>4.5</v>
      </c>
      <c r="G133" s="2">
        <v>1</v>
      </c>
      <c r="H133" s="2"/>
      <c r="I133" s="2">
        <v>0</v>
      </c>
      <c r="J133" s="2"/>
      <c r="K133" s="2"/>
      <c r="L133" s="2">
        <f t="shared" si="14"/>
        <v>0</v>
      </c>
      <c r="M133" s="2">
        <f t="shared" si="15"/>
        <v>0</v>
      </c>
    </row>
    <row r="134" spans="1:13" x14ac:dyDescent="0.3">
      <c r="C134" t="s">
        <v>135</v>
      </c>
      <c r="D134" s="2">
        <v>0</v>
      </c>
      <c r="E134" s="5" t="s">
        <v>82</v>
      </c>
      <c r="F134" s="2">
        <v>4.5</v>
      </c>
      <c r="G134" s="2">
        <v>1</v>
      </c>
      <c r="H134" s="2"/>
      <c r="I134" s="2">
        <v>1</v>
      </c>
      <c r="J134" s="2"/>
      <c r="K134" s="2"/>
      <c r="L134" s="2">
        <f t="shared" si="14"/>
        <v>0</v>
      </c>
      <c r="M134" s="2">
        <f t="shared" si="15"/>
        <v>0</v>
      </c>
    </row>
    <row r="135" spans="1:13" x14ac:dyDescent="0.3">
      <c r="C135" t="s">
        <v>120</v>
      </c>
      <c r="D135" s="2">
        <v>0</v>
      </c>
      <c r="E135" s="5" t="s">
        <v>82</v>
      </c>
      <c r="F135" s="2">
        <v>3</v>
      </c>
      <c r="G135" s="2">
        <v>0</v>
      </c>
      <c r="H135" s="2"/>
      <c r="I135" s="2">
        <v>1</v>
      </c>
      <c r="J135" s="2"/>
      <c r="K135" s="2"/>
      <c r="L135" s="2">
        <f t="shared" si="14"/>
        <v>0</v>
      </c>
      <c r="M135" s="2">
        <f t="shared" si="15"/>
        <v>0</v>
      </c>
    </row>
    <row r="136" spans="1:13" x14ac:dyDescent="0.3">
      <c r="C136" t="s">
        <v>136</v>
      </c>
      <c r="D136" s="2">
        <v>0</v>
      </c>
      <c r="E136" s="5" t="s">
        <v>82</v>
      </c>
      <c r="F136" s="2">
        <v>2</v>
      </c>
      <c r="G136" s="2">
        <v>1</v>
      </c>
      <c r="H136" s="2"/>
      <c r="I136" s="2">
        <v>1</v>
      </c>
      <c r="J136" s="2"/>
      <c r="K136" s="2"/>
      <c r="L136" s="2">
        <f t="shared" si="14"/>
        <v>0</v>
      </c>
      <c r="M136" s="2">
        <f t="shared" si="15"/>
        <v>0</v>
      </c>
    </row>
    <row r="137" spans="1:13" x14ac:dyDescent="0.3">
      <c r="C137" t="s">
        <v>137</v>
      </c>
      <c r="D137" s="2">
        <v>0</v>
      </c>
      <c r="E137" s="5" t="s">
        <v>82</v>
      </c>
      <c r="F137" s="2">
        <v>1</v>
      </c>
      <c r="G137" s="2">
        <v>1</v>
      </c>
      <c r="H137" s="2"/>
      <c r="I137" s="2">
        <v>0</v>
      </c>
      <c r="J137" s="2"/>
      <c r="K137" s="2"/>
      <c r="L137" s="2">
        <f t="shared" si="14"/>
        <v>0</v>
      </c>
      <c r="M137" s="2">
        <f t="shared" si="15"/>
        <v>0</v>
      </c>
    </row>
    <row r="138" spans="1:13" x14ac:dyDescent="0.3">
      <c r="C138" t="s">
        <v>138</v>
      </c>
      <c r="D138" s="2">
        <v>0</v>
      </c>
      <c r="E138" s="5" t="s">
        <v>82</v>
      </c>
      <c r="F138" s="2">
        <v>2</v>
      </c>
      <c r="G138" s="2">
        <v>1</v>
      </c>
      <c r="H138" s="2"/>
      <c r="I138" s="2">
        <v>1</v>
      </c>
      <c r="J138" s="2"/>
      <c r="K138" s="2"/>
      <c r="L138" s="2">
        <f t="shared" si="14"/>
        <v>0</v>
      </c>
      <c r="M138" s="2">
        <f t="shared" si="15"/>
        <v>0</v>
      </c>
    </row>
    <row r="139" spans="1:13" x14ac:dyDescent="0.3">
      <c r="C139" t="s">
        <v>139</v>
      </c>
      <c r="D139" s="2">
        <v>0</v>
      </c>
      <c r="E139" s="5" t="s">
        <v>82</v>
      </c>
      <c r="F139" s="2">
        <v>2</v>
      </c>
      <c r="G139" s="2">
        <v>1</v>
      </c>
      <c r="H139" s="2"/>
      <c r="I139" s="2">
        <v>1</v>
      </c>
      <c r="J139" s="2"/>
      <c r="K139" s="2"/>
      <c r="L139" s="2">
        <f t="shared" si="14"/>
        <v>0</v>
      </c>
      <c r="M139" s="2">
        <f t="shared" si="15"/>
        <v>0</v>
      </c>
    </row>
    <row r="140" spans="1:13" x14ac:dyDescent="0.3">
      <c r="C140" t="s">
        <v>140</v>
      </c>
      <c r="D140" s="2">
        <v>0</v>
      </c>
      <c r="E140" s="5" t="s">
        <v>82</v>
      </c>
      <c r="F140" s="2">
        <v>1</v>
      </c>
      <c r="G140" s="2">
        <v>1</v>
      </c>
      <c r="H140" s="2"/>
      <c r="I140" s="2">
        <v>1</v>
      </c>
      <c r="J140" s="2"/>
      <c r="K140" s="2"/>
      <c r="L140" s="2">
        <f t="shared" si="14"/>
        <v>0</v>
      </c>
      <c r="M140" s="2">
        <f t="shared" si="15"/>
        <v>0</v>
      </c>
    </row>
    <row r="141" spans="1:13" x14ac:dyDescent="0.3">
      <c r="C141" t="s">
        <v>141</v>
      </c>
      <c r="D141" s="2">
        <v>0</v>
      </c>
      <c r="E141" s="5" t="s">
        <v>82</v>
      </c>
      <c r="F141" s="2">
        <v>1</v>
      </c>
      <c r="G141" s="2">
        <v>1</v>
      </c>
      <c r="H141" s="2"/>
      <c r="I141" s="2">
        <v>1</v>
      </c>
      <c r="J141" s="2"/>
      <c r="K141" s="2"/>
      <c r="L141" s="2">
        <f t="shared" si="14"/>
        <v>0</v>
      </c>
      <c r="M141" s="2">
        <f t="shared" si="15"/>
        <v>0</v>
      </c>
    </row>
    <row r="142" spans="1:13" x14ac:dyDescent="0.3">
      <c r="A142" t="s">
        <v>142</v>
      </c>
      <c r="D142" s="2"/>
      <c r="E142" s="5"/>
      <c r="F142" s="2"/>
      <c r="G142" s="2"/>
      <c r="H142" s="2"/>
      <c r="I142" s="2"/>
      <c r="J142" s="2"/>
      <c r="K142" s="2"/>
      <c r="L142" s="2">
        <f>SUM(L108:L141)</f>
        <v>36.25</v>
      </c>
      <c r="M142" s="2">
        <f t="shared" si="15"/>
        <v>2.265625</v>
      </c>
    </row>
    <row r="144" spans="1:13" x14ac:dyDescent="0.3">
      <c r="A144" t="s">
        <v>145</v>
      </c>
      <c r="L144" s="2">
        <f>L37+L55+L90+L105+L142</f>
        <v>202.56666666666669</v>
      </c>
      <c r="M144" s="2">
        <f>L144/16</f>
        <v>12.660416666666668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7406-7E7F-4663-B522-16132E9621E0}">
  <dimension ref="A1:I18"/>
  <sheetViews>
    <sheetView workbookViewId="0">
      <selection activeCell="C13" sqref="C13"/>
    </sheetView>
  </sheetViews>
  <sheetFormatPr defaultRowHeight="14.4" x14ac:dyDescent="0.3"/>
  <cols>
    <col min="2" max="2" width="14.44140625" customWidth="1"/>
  </cols>
  <sheetData>
    <row r="1" spans="1:3" s="20" customFormat="1" x14ac:dyDescent="0.3">
      <c r="A1" s="20" t="s">
        <v>164</v>
      </c>
    </row>
    <row r="2" spans="1:3" x14ac:dyDescent="0.3">
      <c r="B2" s="9" t="s">
        <v>165</v>
      </c>
      <c r="C2" s="9" t="s">
        <v>167</v>
      </c>
    </row>
    <row r="3" spans="1:3" x14ac:dyDescent="0.3">
      <c r="B3" s="9" t="s">
        <v>166</v>
      </c>
      <c r="C3" s="9" t="s">
        <v>167</v>
      </c>
    </row>
    <row r="5" spans="1:3" x14ac:dyDescent="0.3">
      <c r="B5" s="20" t="s">
        <v>168</v>
      </c>
    </row>
    <row r="6" spans="1:3" x14ac:dyDescent="0.3">
      <c r="C6" s="18" t="s">
        <v>169</v>
      </c>
    </row>
    <row r="7" spans="1:3" x14ac:dyDescent="0.3">
      <c r="C7" s="18" t="s">
        <v>170</v>
      </c>
    </row>
    <row r="8" spans="1:3" x14ac:dyDescent="0.3">
      <c r="C8" s="18" t="s">
        <v>171</v>
      </c>
    </row>
    <row r="9" spans="1:3" x14ac:dyDescent="0.3">
      <c r="C9" s="18"/>
    </row>
    <row r="10" spans="1:3" x14ac:dyDescent="0.3">
      <c r="B10" s="20" t="s">
        <v>162</v>
      </c>
    </row>
    <row r="11" spans="1:3" s="19" customFormat="1" x14ac:dyDescent="0.3">
      <c r="C11" s="19" t="s">
        <v>172</v>
      </c>
    </row>
    <row r="12" spans="1:3" s="19" customFormat="1" x14ac:dyDescent="0.3">
      <c r="C12" s="18" t="s">
        <v>177</v>
      </c>
    </row>
    <row r="13" spans="1:3" s="19" customFormat="1" x14ac:dyDescent="0.3">
      <c r="C13" s="19" t="s">
        <v>173</v>
      </c>
    </row>
    <row r="14" spans="1:3" s="19" customFormat="1" x14ac:dyDescent="0.3">
      <c r="C14" s="19" t="s">
        <v>174</v>
      </c>
    </row>
    <row r="15" spans="1:3" s="19" customFormat="1" x14ac:dyDescent="0.3">
      <c r="C15" s="19" t="s">
        <v>175</v>
      </c>
    </row>
    <row r="18" spans="1:9" x14ac:dyDescent="0.3">
      <c r="A18" t="s">
        <v>163</v>
      </c>
      <c r="F18" s="2">
        <f>Backpacking!L147+'Travel-camping'!L144</f>
        <v>728.06666666666672</v>
      </c>
      <c r="G18" t="s">
        <v>14</v>
      </c>
      <c r="H18" s="17">
        <f>F18/16</f>
        <v>45.50416666666667</v>
      </c>
      <c r="I18" t="s">
        <v>9</v>
      </c>
    </row>
  </sheetData>
  <hyperlinks>
    <hyperlink ref="B2" r:id="rId1" xr:uid="{9F9C06A2-A2E2-4757-AC2C-F650485743AC}"/>
    <hyperlink ref="B3" r:id="rId2" xr:uid="{C2B4C1D9-DE05-4936-A7AA-F16826D460F1}"/>
    <hyperlink ref="C2" r:id="rId3" xr:uid="{33D8BC9A-0AA0-4DEA-AF4C-5D9434241848}"/>
    <hyperlink ref="C3" r:id="rId4" xr:uid="{EA4C5F26-8121-498E-ABFB-EB4431040A65}"/>
  </hyperlinks>
  <pageMargins left="0.7" right="0.7" top="0.75" bottom="0.75" header="0.3" footer="0.3"/>
  <pageSetup orientation="portrait" horizontalDpi="4294967293" verticalDpi="0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E I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0 R w q z K s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D V M z c B u s l G H y Z m 4 5 u Z h 5 A 3 A s q B Z J E E b Z x L c 0 p K i 1 L t U v N 0 Q 4 N t 9 G F c G 3 2 o F + w A A A A A / / 8 D A F B L A w Q U A A I A C A A A A C E A J k V u 0 F M B A A D k A g A A E w A A A E Z v c m 1 1 b G F z L 1 N l Y 3 R p b 2 4 x L m 1 0 k V 9 r g z A U x d 8 F v 0 P I X h S y 0 r r / K z 5 s d m N j D A Y K e 9 A y U n t X p T G R J E J F + t 0 X q 9 s 6 p o E Q + N 2 T c 8 9 N F K Q 6 F x y F 3 T m b 2 5 Z t q Y x K W K N 7 m m 5 L s 3 O + Q T 5 i o G 0 L m R W K S q Z g y M M u B T Z 5 F 3 K 7 E m L r P O Y M J o H g G r h W D g 5 u k 9 c a L U R a F S 1 I v K k 3 T U q Q S n D K E i 3 z E p U S S i r p I c A p C k R Z T 3 Z M F d g l i F e M E a R l B S 7 p 2 h 6 l + Q g z A G 0 S d F G a + F l D 4 e M j B S Y v O V / 7 + C D E y 3 2 8 o J o u e 6 c T / C Z F I b Q Z 8 Q n o 2 k T C x i u i K 5 O / r / T c + d e U o L i X 3 D E W p p R R q f w 2 5 t L 9 c Q 8 y y j f G P K p L + H W O J O X q U 8 g i E K w q e F t U z k A U 0 j Q 4 a l + H A d / o D J t X M F K k Y a f 3 B D W 4 u + 6 N 8 L N v T n l 9 h M + H 8 c W I y + W w / G o Y X w / j m 2 E 8 m 4 7 w 2 Q j 3 R v i f U f e u b e V 8 8 A f m X w A A A P / / A w B Q S w E C L Q A U A A Y A C A A A A C E A K t 2 q Q N I A A A A 3 A Q A A E w A A A A A A A A A A A A A A A A A A A A A A W 0 N v b n R l b n R f V H l w Z X N d L n h t b F B L A Q I t A B Q A A g A I A A A A I Q D R H C r M q w A A A P Y A A A A S A A A A A A A A A A A A A A A A A A s D A A B D b 2 5 m a W c v U G F j a 2 F n Z S 5 4 b W x Q S w E C L Q A U A A I A C A A A A C E A J k V u 0 F M B A A D k A g A A E w A A A A A A A A A A A A A A A A D m A w A A R m 9 y b X V s Y X M v U 2 V j d G l v b j E u b V B L B Q Y A A A A A A w A D A M I A A A B q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h A A A A A A A A D 8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0 J h Y 2 t w Y W N r a W 5 n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0 M y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w L T E w L T E 5 V D E 5 O j Q 1 O j Q 3 L j I 2 N z A 0 N z R a I i 8 + P E V u d H J 5 I F R 5 c G U 9 I k Z p b G x D b 2 x 1 b W 5 U e X B l c y I g V m F s d W U 9 I n N C Z 1 l B Q U F Z Q U F B Q U F B Q U F B Q U E 9 P S I v P j x F b n R y e S B U e X B l P S J G a W x s Q 2 9 s d W 1 u T m F t Z X M i I F Z h b H V l P S J z W y Z x d W 9 0 O 1 R y a X A g b G V u Z 3 R o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Y W N r c G F j a 2 l u Z y A o M i k v Q 2 h h b m d l Z C B U e X B l L n t U c m l w I G x l b m d 0 a C w w f S Z x d W 9 0 O y w m c X V v d D t T Z W N 0 a W 9 u M S 9 C Y W N r c G F j a 2 l u Z y A o M i k v Q 2 h h b m d l Z C B U e X B l L n t D b 2 x 1 b W 4 y L D F 9 J n F 1 b 3 Q 7 L C Z x d W 9 0 O 1 N l Y 3 R p b 2 4 x L 0 J h Y 2 t w Y W N r a W 5 n I C g y K S 9 D a G F u Z 2 V k I F R 5 c G U u e 0 N v b H V t b j M s M n 0 m c X V v d D s s J n F 1 b 3 Q 7 U 2 V j d G l v b j E v Q m F j a 3 B h Y 2 t p b m c g K D I p L 0 N o Y W 5 n Z W Q g V H l w Z S 5 7 Q 2 9 s d W 1 u N C w z f S Z x d W 9 0 O y w m c X V v d D t T Z W N 0 a W 9 u M S 9 C Y W N r c G F j a 2 l u Z y A o M i k v Q 2 h h b m d l Z C B U e X B l L n t D b 2 x 1 b W 4 1 L D R 9 J n F 1 b 3 Q 7 L C Z x d W 9 0 O 1 N l Y 3 R p b 2 4 x L 0 J h Y 2 t w Y W N r a W 5 n I C g y K S 9 D a G F u Z 2 V k I F R 5 c G U u e 0 N v b H V t b j Y s N X 0 m c X V v d D s s J n F 1 b 3 Q 7 U 2 V j d G l v b j E v Q m F j a 3 B h Y 2 t p b m c g K D I p L 0 N o Y W 5 n Z W Q g V H l w Z S 5 7 Q 2 9 s d W 1 u N y w 2 f S Z x d W 9 0 O y w m c X V v d D t T Z W N 0 a W 9 u M S 9 C Y W N r c G F j a 2 l u Z y A o M i k v Q 2 h h b m d l Z C B U e X B l L n t D b 2 x 1 b W 4 4 L D d 9 J n F 1 b 3 Q 7 L C Z x d W 9 0 O 1 N l Y 3 R p b 2 4 x L 0 J h Y 2 t w Y W N r a W 5 n I C g y K S 9 D a G F u Z 2 V k I F R 5 c G U u e 0 N v b H V t b j k s O H 0 m c X V v d D s s J n F 1 b 3 Q 7 U 2 V j d G l v b j E v Q m F j a 3 B h Y 2 t p b m c g K D I p L 0 N o Y W 5 n Z W Q g V H l w Z S 5 7 Q 2 9 s d W 1 u M T A s O X 0 m c X V v d D s s J n F 1 b 3 Q 7 U 2 V j d G l v b j E v Q m F j a 3 B h Y 2 t p b m c g K D I p L 0 N o Y W 5 n Z W Q g V H l w Z S 5 7 Q 2 9 s d W 1 u M T E s M T B 9 J n F 1 b 3 Q 7 L C Z x d W 9 0 O 1 N l Y 3 R p b 2 4 x L 0 J h Y 2 t w Y W N r a W 5 n I C g y K S 9 D a G F u Z 2 V k I F R 5 c G U u e 0 N v b H V t b j E y L D E x f S Z x d W 9 0 O y w m c X V v d D t T Z W N 0 a W 9 u M S 9 C Y W N r c G F j a 2 l u Z y A o M i k v Q 2 h h b m d l Z C B U e X B l L n t D b 2 x 1 b W 4 x M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J h Y 2 t w Y W N r a W 5 n I C g y K S 9 D a G F u Z 2 V k I F R 5 c G U u e 1 R y a X A g b G V u Z 3 R o L D B 9 J n F 1 b 3 Q 7 L C Z x d W 9 0 O 1 N l Y 3 R p b 2 4 x L 0 J h Y 2 t w Y W N r a W 5 n I C g y K S 9 D a G F u Z 2 V k I F R 5 c G U u e 0 N v b H V t b j I s M X 0 m c X V v d D s s J n F 1 b 3 Q 7 U 2 V j d G l v b j E v Q m F j a 3 B h Y 2 t p b m c g K D I p L 0 N o Y W 5 n Z W Q g V H l w Z S 5 7 Q 2 9 s d W 1 u M y w y f S Z x d W 9 0 O y w m c X V v d D t T Z W N 0 a W 9 u M S 9 C Y W N r c G F j a 2 l u Z y A o M i k v Q 2 h h b m d l Z C B U e X B l L n t D b 2 x 1 b W 4 0 L D N 9 J n F 1 b 3 Q 7 L C Z x d W 9 0 O 1 N l Y 3 R p b 2 4 x L 0 J h Y 2 t w Y W N r a W 5 n I C g y K S 9 D a G F u Z 2 V k I F R 5 c G U u e 0 N v b H V t b j U s N H 0 m c X V v d D s s J n F 1 b 3 Q 7 U 2 V j d G l v b j E v Q m F j a 3 B h Y 2 t p b m c g K D I p L 0 N o Y W 5 n Z W Q g V H l w Z S 5 7 Q 2 9 s d W 1 u N i w 1 f S Z x d W 9 0 O y w m c X V v d D t T Z W N 0 a W 9 u M S 9 C Y W N r c G F j a 2 l u Z y A o M i k v Q 2 h h b m d l Z C B U e X B l L n t D b 2 x 1 b W 4 3 L D Z 9 J n F 1 b 3 Q 7 L C Z x d W 9 0 O 1 N l Y 3 R p b 2 4 x L 0 J h Y 2 t w Y W N r a W 5 n I C g y K S 9 D a G F u Z 2 V k I F R 5 c G U u e 0 N v b H V t b j g s N 3 0 m c X V v d D s s J n F 1 b 3 Q 7 U 2 V j d G l v b j E v Q m F j a 3 B h Y 2 t p b m c g K D I p L 0 N o Y W 5 n Z W Q g V H l w Z S 5 7 Q 2 9 s d W 1 u O S w 4 f S Z x d W 9 0 O y w m c X V v d D t T Z W N 0 a W 9 u M S 9 C Y W N r c G F j a 2 l u Z y A o M i k v Q 2 h h b m d l Z C B U e X B l L n t D b 2 x 1 b W 4 x M C w 5 f S Z x d W 9 0 O y w m c X V v d D t T Z W N 0 a W 9 u M S 9 C Y W N r c G F j a 2 l u Z y A o M i k v Q 2 h h b m d l Z C B U e X B l L n t D b 2 x 1 b W 4 x M S w x M H 0 m c X V v d D s s J n F 1 b 3 Q 7 U 2 V j d G l v b j E v Q m F j a 3 B h Y 2 t p b m c g K D I p L 0 N o Y W 5 n Z W Q g V H l w Z S 5 7 Q 2 9 s d W 1 u M T I s M T F 9 J n F 1 b 3 Q 7 L C Z x d W 9 0 O 1 N l Y 3 R p b 2 4 x L 0 J h Y 2 t w Y W N r a W 5 n I C g y K S 9 D a G F u Z 2 V k I F R 5 c G U u e 0 N v b H V t b j E z L D E y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x I i 8 + P C 9 T d G F i b G V F b n R y a W V z P j w v S X R l b T 4 8 S X R l b T 4 8 S X R l b U x v Y 2 F 0 a W 9 u P j x J d G V t V H l w Z T 5 G b 3 J t d W x h P C 9 J d G V t V H l w Z T 4 8 S X R l b V B h d G g + U 2 V j d G l v b j E v Q m F j a 3 B h Y 2 t p b m c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C Y W N r c G F j a 2 l u Z y 9 C Y W N r c G F j a 2 l u Z 1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m F j a 3 B h Y 2 t p b m c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C Y W N r c G F j a 2 l u Z y 9 D a G F u Z 2 V k J T I w V H l w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J q g q d A W c U k K b Z t 0 D F + i G c w A A A A A C A A A A A A A Q Z g A A A A E A A C A A A A C g g C z W 9 A M K b h q 5 F D k F h E 1 L b X 9 S Z B 1 0 f 3 / m o c e X W J C 0 E A A A A A A O g A A A A A I A A C A A A A B Z + h A V j 0 Q T n C r 1 N J k A g V P z F H Y j a y G p s B X r Y W u U C r F F t 1 A A A A B Q j l M m p 4 V o 8 Z + w + w p 5 B 8 U h 5 M R C E 4 o L C h p P X 4 V 1 8 j A t E o 0 y M t b L d D 1 n B B V m 5 a W g 8 C w Z s C y o h j F 1 1 I i H 8 s V 9 A c U I k y W D P E j 1 p d x D v V K 9 4 d 8 c A k A A A A D H 7 r m K u w g M Y V + H 6 d M O o t c y E H 0 9 0 / d w q z s E Z i H W c m z Q b 1 k T / / X L L i 8 O p u k Y h n 9 6 W V J g B B R k J U x e I K x G k 8 D H 8 L e b < / D a t a M a s h u p > 
</file>

<file path=customXml/itemProps1.xml><?xml version="1.0" encoding="utf-8"?>
<ds:datastoreItem xmlns:ds="http://schemas.openxmlformats.org/officeDocument/2006/customXml" ds:itemID="{17DE9C58-9742-4A6F-938F-43A3DCAB5B4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Backpacking</vt:lpstr>
      <vt:lpstr>Travel-camping</vt:lpstr>
      <vt:lpstr>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Mitra</dc:creator>
  <cp:lastModifiedBy>Anil Mitra</cp:lastModifiedBy>
  <cp:lastPrinted>2020-10-19T19:37:30Z</cp:lastPrinted>
  <dcterms:created xsi:type="dcterms:W3CDTF">2020-10-07T19:55:55Z</dcterms:created>
  <dcterms:modified xsi:type="dcterms:W3CDTF">2021-06-05T03:23:25Z</dcterms:modified>
</cp:coreProperties>
</file>